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V:\CASTELLI\2021\Servizio Corse\ceník\"/>
    </mc:Choice>
  </mc:AlternateContent>
  <xr:revisionPtr revIDLastSave="0" documentId="13_ncr:1_{435A856A-F8B7-4FE9-BDF7-308FF5799CBE}" xr6:coauthVersionLast="46" xr6:coauthVersionMax="46" xr10:uidLastSave="{00000000-0000-0000-0000-000000000000}"/>
  <bookViews>
    <workbookView xWindow="-108" yWindow="-108" windowWidth="23256" windowHeight="14016" tabRatio="439" xr2:uid="{00000000-000D-0000-FFFF-FFFF00000000}"/>
  </bookViews>
  <sheets>
    <sheet name="ceník" sheetId="2" r:id="rId1"/>
    <sheet name="objednávkový formulář" sheetId="3" r:id="rId2"/>
    <sheet name="tabulka velikostí" sheetId="5" r:id="rId3"/>
  </sheets>
  <definedNames>
    <definedName name="__xlnm.Print_Area" localSheetId="2">'tabulka velikostí'!$A$1:$K$41</definedName>
    <definedName name="_1Excel_BuiltIn_Print_Area_1_1_1_1_1_1">'objednávkový formulář'!$A$1:$L$69</definedName>
    <definedName name="CLO" localSheetId="2">#REF!</definedName>
    <definedName name="CLO">#REF!</definedName>
    <definedName name="dop" localSheetId="0">ceník!$C$5</definedName>
    <definedName name="doprava" localSheetId="2">#REF!</definedName>
    <definedName name="doprava">#REF!</definedName>
    <definedName name="DPH" localSheetId="2">#REF!</definedName>
    <definedName name="DPH">#REF!</definedName>
    <definedName name="Excel_BuiltIn_Print_Area" localSheetId="2">'tabulka velikostí'!$A$1:$K$41</definedName>
    <definedName name="Excel_BuiltIn_Print_Area_1_1">'objednávkový formulář'!$A$1:$P$58</definedName>
    <definedName name="Excel_BuiltIn_Print_Area_1_1_1">'objednávkový formulář'!$A$1:$P$57</definedName>
    <definedName name="Excel_BuiltIn_Print_Area_1_1_1_1">'objednávkový formulář'!$A$1:$P$60</definedName>
    <definedName name="Excel_BuiltIn_Print_Area_1_1_1_1_1">'objednávkový formulář'!$A$1:$P$56</definedName>
    <definedName name="Excel_BuiltIn_Print_Area_1_1_1_1_2_3" localSheetId="2">#REF!</definedName>
    <definedName name="Excel_BuiltIn_Print_Area_1_1_1_1_2_3">#REF!</definedName>
    <definedName name="Excel_BuiltIn_Print_Area_1_1_1_2_3" localSheetId="2">#REF!</definedName>
    <definedName name="Excel_BuiltIn_Print_Area_1_1_1_2_3">#REF!</definedName>
    <definedName name="Excel_BuiltIn_Print_Area_1_1_2_3" localSheetId="2">#REF!</definedName>
    <definedName name="Excel_BuiltIn_Print_Area_1_1_2_3">#REF!</definedName>
    <definedName name="kurz" localSheetId="2">#REF!</definedName>
    <definedName name="kurz">#REF!</definedName>
    <definedName name="MOC" localSheetId="2">#REF!</definedName>
    <definedName name="MOC">#REF!</definedName>
    <definedName name="_xlnm.Print_Titles" localSheetId="0">ceník!$9:$11</definedName>
    <definedName name="_xlnm.Print_Titles" localSheetId="1">'objednávkový formulář'!$12:$13</definedName>
    <definedName name="_xlnm.Print_Area" localSheetId="0">ceník!$A$1:$H$69</definedName>
    <definedName name="_xlnm.Print_Area" localSheetId="1">'objednávkový formulář'!$A$1:$S$58</definedName>
    <definedName name="_xlnm.Print_Area" localSheetId="2">'tabulka velikostí'!$A$1:$P$46</definedName>
    <definedName name="ra">ceník!$C$8</definedName>
    <definedName name="raba">ceník!$C$8</definedName>
    <definedName name="rabat" localSheetId="2">#REF!</definedName>
    <definedName name="rabat">#REF!</definedName>
    <definedName name="rezie">ceník!$C$6</definedName>
    <definedName name="sleva" localSheetId="2">#REF!</definedName>
    <definedName name="sleva">#REF!</definedName>
    <definedName name="VOC" localSheetId="2">#REF!</definedName>
    <definedName name="VOC">#REF!</definedName>
    <definedName name="zisk" localSheetId="2">#REF!</definedName>
    <definedName name="zisk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3" l="1"/>
  <c r="R15" i="3"/>
  <c r="Q15" i="3"/>
  <c r="D51" i="2"/>
  <c r="D47" i="2"/>
  <c r="D48" i="2"/>
  <c r="D49" i="2"/>
  <c r="D46" i="2"/>
  <c r="D41" i="2"/>
  <c r="R51" i="3"/>
  <c r="Q51" i="3"/>
  <c r="N51" i="3"/>
  <c r="R50" i="3"/>
  <c r="Q50" i="3"/>
  <c r="N50" i="3"/>
  <c r="R49" i="3"/>
  <c r="Q49" i="3"/>
  <c r="N49" i="3"/>
  <c r="R48" i="3"/>
  <c r="Q48" i="3"/>
  <c r="N48" i="3"/>
  <c r="R32" i="3"/>
  <c r="Q32" i="3"/>
  <c r="N32" i="3"/>
  <c r="R31" i="3"/>
  <c r="Q31" i="3"/>
  <c r="N31" i="3"/>
  <c r="R30" i="3"/>
  <c r="Q30" i="3"/>
  <c r="N30" i="3"/>
  <c r="R29" i="3"/>
  <c r="Q29" i="3"/>
  <c r="N29" i="3"/>
  <c r="H49" i="2"/>
  <c r="G49" i="2"/>
  <c r="F49" i="2"/>
  <c r="H48" i="2"/>
  <c r="G48" i="2"/>
  <c r="F48" i="2"/>
  <c r="H47" i="2"/>
  <c r="G47" i="2"/>
  <c r="F47" i="2"/>
  <c r="H46" i="2"/>
  <c r="G46" i="2"/>
  <c r="F46" i="2"/>
  <c r="H41" i="2"/>
  <c r="G41" i="2"/>
  <c r="F41" i="2"/>
  <c r="H39" i="2"/>
  <c r="G39" i="2"/>
  <c r="F39" i="2"/>
  <c r="D39" i="2"/>
  <c r="H38" i="2"/>
  <c r="G38" i="2"/>
  <c r="F38" i="2"/>
  <c r="D38" i="2"/>
  <c r="H37" i="2"/>
  <c r="G37" i="2"/>
  <c r="F37" i="2"/>
  <c r="D37" i="2"/>
  <c r="H33" i="2"/>
  <c r="G33" i="2"/>
  <c r="F33" i="2"/>
  <c r="D33" i="2"/>
  <c r="H32" i="2"/>
  <c r="G32" i="2"/>
  <c r="F32" i="2"/>
  <c r="D32" i="2"/>
  <c r="H30" i="2"/>
  <c r="G30" i="2"/>
  <c r="F30" i="2"/>
  <c r="H29" i="2"/>
  <c r="G29" i="2"/>
  <c r="F29" i="2"/>
  <c r="H28" i="2"/>
  <c r="G28" i="2"/>
  <c r="F28" i="2"/>
  <c r="H27" i="2"/>
  <c r="G27" i="2"/>
  <c r="F27" i="2"/>
  <c r="H22" i="2"/>
  <c r="G22" i="2"/>
  <c r="F22" i="2"/>
  <c r="N46" i="3"/>
  <c r="R46" i="3"/>
  <c r="Q46" i="3"/>
  <c r="N45" i="3"/>
  <c r="R45" i="3"/>
  <c r="Q45" i="3"/>
  <c r="N44" i="3"/>
  <c r="R44" i="3"/>
  <c r="Q44" i="3"/>
  <c r="N27" i="3"/>
  <c r="R27" i="3"/>
  <c r="Q27" i="3"/>
  <c r="H44" i="2"/>
  <c r="G44" i="2"/>
  <c r="F44" i="2"/>
  <c r="D44" i="2"/>
  <c r="H43" i="2"/>
  <c r="G43" i="2"/>
  <c r="F43" i="2"/>
  <c r="D43" i="2"/>
  <c r="H42" i="2"/>
  <c r="G42" i="2"/>
  <c r="F42" i="2"/>
  <c r="D42" i="2"/>
  <c r="H25" i="2"/>
  <c r="G25" i="2"/>
  <c r="F25" i="2"/>
  <c r="H24" i="2"/>
  <c r="G24" i="2"/>
  <c r="F24" i="2"/>
  <c r="H23" i="2"/>
  <c r="G23" i="2"/>
  <c r="F23" i="2"/>
  <c r="N16" i="3"/>
  <c r="R16" i="3"/>
  <c r="N17" i="3"/>
  <c r="R17" i="3"/>
  <c r="N18" i="3"/>
  <c r="R18" i="3"/>
  <c r="Q18" i="3"/>
  <c r="N19" i="3"/>
  <c r="R19" i="3"/>
  <c r="N20" i="3"/>
  <c r="R20" i="3"/>
  <c r="Q20" i="3"/>
  <c r="N21" i="3"/>
  <c r="R21" i="3"/>
  <c r="Q21" i="3"/>
  <c r="N22" i="3"/>
  <c r="R22" i="3"/>
  <c r="Q22" i="3"/>
  <c r="N24" i="3"/>
  <c r="R24" i="3"/>
  <c r="Q24" i="3"/>
  <c r="N25" i="3"/>
  <c r="R25" i="3"/>
  <c r="Q25" i="3"/>
  <c r="N26" i="3"/>
  <c r="R26" i="3"/>
  <c r="Q26" i="3"/>
  <c r="N34" i="3"/>
  <c r="R34" i="3"/>
  <c r="Q34" i="3"/>
  <c r="N35" i="3"/>
  <c r="R35" i="3"/>
  <c r="N36" i="3"/>
  <c r="R36" i="3"/>
  <c r="Q36" i="3"/>
  <c r="N37" i="3"/>
  <c r="R37" i="3"/>
  <c r="Q37" i="3"/>
  <c r="N38" i="3"/>
  <c r="R38" i="3"/>
  <c r="Q38" i="3"/>
  <c r="N39" i="3"/>
  <c r="R39" i="3"/>
  <c r="N40" i="3"/>
  <c r="R40" i="3"/>
  <c r="Q40" i="3"/>
  <c r="N41" i="3"/>
  <c r="R41" i="3"/>
  <c r="Q41" i="3"/>
  <c r="N43" i="3"/>
  <c r="R43" i="3"/>
  <c r="Q43" i="3"/>
  <c r="N53" i="3"/>
  <c r="R53" i="3"/>
  <c r="R56" i="3"/>
  <c r="S56" i="3"/>
  <c r="Q16" i="3"/>
  <c r="D36" i="2"/>
  <c r="H36" i="2"/>
  <c r="G36" i="2"/>
  <c r="F36" i="2"/>
  <c r="D34" i="2"/>
  <c r="D35" i="2"/>
  <c r="H16" i="2"/>
  <c r="G16" i="2"/>
  <c r="F16" i="2"/>
  <c r="H18" i="2"/>
  <c r="G18" i="2"/>
  <c r="F18" i="2"/>
  <c r="F20" i="2"/>
  <c r="G20" i="2"/>
  <c r="H20" i="2"/>
  <c r="F17" i="2"/>
  <c r="G17" i="2"/>
  <c r="H17" i="2"/>
  <c r="F19" i="2"/>
  <c r="G19" i="2"/>
  <c r="H19" i="2"/>
  <c r="H15" i="2"/>
  <c r="G15" i="2"/>
  <c r="F15" i="2"/>
  <c r="H34" i="2"/>
  <c r="H35" i="2"/>
  <c r="G34" i="2"/>
  <c r="G35" i="2"/>
  <c r="F34" i="2"/>
  <c r="F35" i="2"/>
  <c r="H13" i="2"/>
  <c r="H14" i="2"/>
  <c r="H51" i="2"/>
  <c r="G13" i="2"/>
  <c r="G14" i="2"/>
  <c r="G51" i="2"/>
  <c r="F13" i="2"/>
  <c r="F14" i="2"/>
  <c r="F51" i="2"/>
  <c r="S20" i="3"/>
  <c r="S51" i="3"/>
  <c r="S50" i="3"/>
  <c r="S49" i="3"/>
  <c r="S48" i="3"/>
  <c r="S31" i="3"/>
  <c r="S29" i="3"/>
  <c r="S44" i="3"/>
  <c r="S53" i="3"/>
  <c r="S39" i="3"/>
  <c r="S35" i="3"/>
  <c r="S45" i="3"/>
  <c r="S30" i="3"/>
  <c r="S21" i="3"/>
  <c r="S27" i="3"/>
  <c r="S46" i="3"/>
  <c r="S40" i="3"/>
  <c r="S38" i="3"/>
  <c r="S36" i="3"/>
  <c r="S25" i="3"/>
  <c r="S32" i="3"/>
  <c r="Q56" i="3"/>
  <c r="S16" i="3"/>
  <c r="S19" i="3"/>
  <c r="S17" i="3"/>
  <c r="S41" i="3"/>
  <c r="S15" i="3"/>
  <c r="Q17" i="3"/>
  <c r="S34" i="3"/>
  <c r="S37" i="3"/>
  <c r="S22" i="3"/>
  <c r="S43" i="3"/>
  <c r="S26" i="3"/>
  <c r="S24" i="3"/>
  <c r="S18" i="3"/>
  <c r="Q39" i="3"/>
  <c r="Q53" i="3"/>
  <c r="Q19" i="3"/>
  <c r="Q35" i="3"/>
  <c r="S54" i="3"/>
  <c r="S58" i="3"/>
  <c r="S57" i="3"/>
</calcChain>
</file>

<file path=xl/sharedStrings.xml><?xml version="1.0" encoding="utf-8"?>
<sst xmlns="http://schemas.openxmlformats.org/spreadsheetml/2006/main" count="246" uniqueCount="140">
  <si>
    <t>VIVA Lanškroun spol. s r.o.</t>
  </si>
  <si>
    <t>Opletalova 92, 563 01 Lanškroun</t>
  </si>
  <si>
    <t>internet: www.castelli.cz</t>
  </si>
  <si>
    <t>kód</t>
  </si>
  <si>
    <t>model</t>
  </si>
  <si>
    <t>10-29 ks</t>
  </si>
  <si>
    <t>30-60 ks</t>
  </si>
  <si>
    <t>61-120 ks</t>
  </si>
  <si>
    <t>121-400 ks</t>
  </si>
  <si>
    <t>-</t>
  </si>
  <si>
    <t xml:space="preserve"> </t>
  </si>
  <si>
    <t>XXS</t>
  </si>
  <si>
    <t>XS</t>
  </si>
  <si>
    <t>S</t>
  </si>
  <si>
    <t>M</t>
  </si>
  <si>
    <t>L</t>
  </si>
  <si>
    <t xml:space="preserve">  </t>
  </si>
  <si>
    <t>PSČ, město:</t>
  </si>
  <si>
    <t>DIČ:</t>
  </si>
  <si>
    <t>Jméno:</t>
  </si>
  <si>
    <t>E-mail:</t>
  </si>
  <si>
    <t>Adresa:</t>
  </si>
  <si>
    <t xml:space="preserve">Tel.: </t>
  </si>
  <si>
    <t>Všeobecné podmínky:</t>
  </si>
  <si>
    <t>popis</t>
  </si>
  <si>
    <t>IČ:</t>
  </si>
  <si>
    <t>cena s DPH</t>
  </si>
  <si>
    <t>celkem s DPH</t>
  </si>
  <si>
    <t>2XL</t>
  </si>
  <si>
    <t>3XL</t>
  </si>
  <si>
    <t>sleva 10 %</t>
  </si>
  <si>
    <t>sleva 13 %</t>
  </si>
  <si>
    <t>sleva 16 %</t>
  </si>
  <si>
    <t>6Y</t>
  </si>
  <si>
    <t>8Y</t>
  </si>
  <si>
    <t>10Y</t>
  </si>
  <si>
    <t>12Y</t>
  </si>
  <si>
    <t>zpracování objednávky</t>
  </si>
  <si>
    <t>FULLY PRINTED - celoplošný potisk</t>
  </si>
  <si>
    <t>jednorázový poplatek (objednávka za méně než 199.000 Kč s DPH)</t>
  </si>
  <si>
    <t>e-mail: castelli@viva-sport.cz</t>
  </si>
  <si>
    <t>5-10 ks</t>
  </si>
  <si>
    <t>tel.: 732 523 057</t>
  </si>
  <si>
    <t>konečná cena s DPH</t>
  </si>
  <si>
    <t>základní cena s DPH</t>
  </si>
  <si>
    <t>konečná cena bez DPH</t>
  </si>
  <si>
    <t>celková cena  s DPH</t>
  </si>
  <si>
    <t>ks</t>
  </si>
  <si>
    <t>Odběratel</t>
  </si>
  <si>
    <t>Kontaktní osoba</t>
  </si>
  <si>
    <t>Dodací adresa</t>
  </si>
  <si>
    <t>(+) přirážka %</t>
  </si>
  <si>
    <t>(-) sleva %</t>
  </si>
  <si>
    <t>XL</t>
  </si>
  <si>
    <t>základní cena</t>
  </si>
  <si>
    <t>přirážka 15 %</t>
  </si>
  <si>
    <t xml:space="preserve"> záloha 80% + poplatek (s DPH)</t>
  </si>
  <si>
    <t>triko bez rukávů</t>
  </si>
  <si>
    <t>PR SPEED SUIT</t>
  </si>
  <si>
    <t>PR SPEED SUIT NO SILICONE</t>
  </si>
  <si>
    <t>FREE SPEED 2 RACE TOP</t>
  </si>
  <si>
    <t>FREE TRI TOP</t>
  </si>
  <si>
    <t>FREE TRI SHORT</t>
  </si>
  <si>
    <t>FREE TRI SHORT FULLY PRINTED</t>
  </si>
  <si>
    <t>FREE SANREMO 2 SUIT SHORT SLEEVE</t>
  </si>
  <si>
    <t>FREE SANREMO 2 SUIT SHORT SLEEVE FULLY PRINTED</t>
  </si>
  <si>
    <r>
      <t>kombinéza bez rukávů, vložka KISS</t>
    </r>
    <r>
      <rPr>
        <vertAlign val="superscript"/>
        <sz val="11"/>
        <rFont val="Calibri"/>
        <family val="2"/>
        <charset val="238"/>
        <scheme val="minor"/>
      </rPr>
      <t>TRI</t>
    </r>
  </si>
  <si>
    <t>FREE TRI ITU SUIT</t>
  </si>
  <si>
    <t>FREE TRI ITU SUIT FULLY PRINTED</t>
  </si>
  <si>
    <t>CORE SPR-OLY SUIT</t>
  </si>
  <si>
    <t>ALII W RUN TOP</t>
  </si>
  <si>
    <t>PR W SPEED SUIT</t>
  </si>
  <si>
    <t>PR W SPEED SUIT NO SILICONE</t>
  </si>
  <si>
    <t>FREE SPEED 2W RACE TOP</t>
  </si>
  <si>
    <t>FREE W TRI SINGLET</t>
  </si>
  <si>
    <t>FREE W TRI SHORT</t>
  </si>
  <si>
    <t>FREE W TRI SHORT FULLY PRINTED</t>
  </si>
  <si>
    <t>FREE SANREMO 2W SUIT SHORT SLEEVE</t>
  </si>
  <si>
    <t>FREE SANREMO 2W SUIT SHORT SLEEVE FULLY PRINTED</t>
  </si>
  <si>
    <t>FREE W TRI ITU SUIT</t>
  </si>
  <si>
    <t>FREE W TRI ITU SUIT FULLY PRINTED</t>
  </si>
  <si>
    <t>CORE W SPR-OLY SUIT</t>
  </si>
  <si>
    <r>
      <t>kombinéza bez rukávů, dětská vložka KISS</t>
    </r>
    <r>
      <rPr>
        <vertAlign val="superscript"/>
        <sz val="11"/>
        <rFont val="Calibri"/>
        <family val="2"/>
        <charset val="238"/>
        <scheme val="minor"/>
      </rPr>
      <t>TRI</t>
    </r>
  </si>
  <si>
    <t xml:space="preserve">1. Minimální množství je 10 ks. V případě další doobjednávky je minimální množství rovněž 10 ks. Pokud původní objednávka dosáhla hodnoty alespoň 75.000 Kč s DPH, lze při navýšení základní ceny o 15 %   doobjednat již od 5 ks. </t>
  </si>
  <si>
    <t>2. V případě objednávky v minimální hondotě 75.000 Kč s DPH je minimální množství u vybraných položek 5 ks.</t>
  </si>
  <si>
    <t>3. Grafický návrh a specifikace musí být při objednávce závazně potvrzeny.</t>
  </si>
  <si>
    <t>4. Velikosti log a grafiky jsou přizpůsobené všem objednaným velikostem a u různých velikostí jsou pak vždy stejné, pokud nebude dohodnuto jinak.</t>
  </si>
  <si>
    <t>5. Při objednání je třeba uhradit zálohu v hodnotě 80 % z ceny výrobků s DPH + případný poplatek.</t>
  </si>
  <si>
    <t>6. Při dodání objednaných výrobků se uhradí zbytek z ceny výrobků.</t>
  </si>
  <si>
    <t>7. V případě objednávky za méně než 199.000 Kč s DPH je nutné uhradit poplatek ve výši 6.490 Kč s DPH.</t>
  </si>
  <si>
    <t>9. Barvy v grafickém návrhu je nutné uvádět dle vzorníku barev Pantone.</t>
  </si>
  <si>
    <t>10. Po potvrzení objednávky, schválení grafického návrhu a uhrazení zálohy bude zboží dodané do 10 týdnů. Přesný termín dodání bude potvrzen.</t>
  </si>
  <si>
    <t>11. Při návrhu vlastních designů se musí zachovat umístění a barevnost log a nápisů Castelli dle vzorového návrhu.</t>
  </si>
  <si>
    <t>12. U kalhot je třeba vybrat barvu materiálu v rozkroku z uvedených možností.</t>
  </si>
  <si>
    <t>11. Tisk jména závodníka je za poplatek ve výši 349 Kč s DPH za každou položku.</t>
  </si>
  <si>
    <t>CORE KID SPR-OLY SUIT</t>
  </si>
  <si>
    <r>
      <t>kombinéza, krátké rukávy, vložka KISS</t>
    </r>
    <r>
      <rPr>
        <vertAlign val="superscript"/>
        <sz val="11"/>
        <rFont val="Calibri"/>
        <family val="2"/>
        <charset val="238"/>
        <scheme val="minor"/>
      </rPr>
      <t xml:space="preserve">TRI,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</si>
  <si>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>kombinéza, krátké rukávy, vložka KISS</t>
    </r>
    <r>
      <rPr>
        <vertAlign val="superscript"/>
        <sz val="11"/>
        <rFont val="Calibri"/>
        <family val="2"/>
        <charset val="238"/>
        <scheme val="minor"/>
      </rPr>
      <t>TRI</t>
    </r>
    <r>
      <rPr>
        <sz val="11"/>
        <rFont val="Calibri"/>
        <family val="2"/>
        <charset val="238"/>
        <scheme val="minor"/>
      </rPr>
      <t xml:space="preserve">, bez silikonu na rukávech,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</si>
  <si>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 xml:space="preserve">dres krátké rukávy, dlouhý zip,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</si>
  <si>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 xml:space="preserve">top bez rukávů, krátký zip,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</si>
  <si>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>kombinéza krátké rukávy, vložka KISS</t>
    </r>
    <r>
      <rPr>
        <vertAlign val="superscript"/>
        <sz val="11"/>
        <rFont val="Calibri"/>
        <family val="2"/>
        <charset val="238"/>
        <scheme val="minor"/>
      </rPr>
      <t>TRI</t>
    </r>
    <r>
      <rPr>
        <sz val="1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</si>
  <si>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>kalhoty do pasu, vložka KISS</t>
    </r>
    <r>
      <rPr>
        <vertAlign val="superscript"/>
        <sz val="11"/>
        <rFont val="Calibri"/>
        <family val="2"/>
        <charset val="238"/>
        <scheme val="minor"/>
      </rPr>
      <t>TRI</t>
    </r>
    <r>
      <rPr>
        <sz val="1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</si>
  <si>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>kalhoty do pasu, vložka KISS</t>
    </r>
    <r>
      <rPr>
        <vertAlign val="superscript"/>
        <sz val="11"/>
        <rFont val="Calibri"/>
        <family val="2"/>
        <charset val="238"/>
        <scheme val="minor"/>
      </rPr>
      <t>TRI</t>
    </r>
    <r>
      <rPr>
        <sz val="11"/>
        <rFont val="Calibri"/>
        <family val="2"/>
        <charset val="238"/>
        <scheme val="minor"/>
      </rPr>
      <t>,</t>
    </r>
    <r>
      <rPr>
        <vertAlign val="superscript"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</si>
  <si>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>kombinéza bez rukávů, zadní zip, schválená ITU, KISS</t>
    </r>
    <r>
      <rPr>
        <vertAlign val="superscript"/>
        <sz val="11"/>
        <rFont val="Calibri"/>
        <family val="2"/>
        <charset val="238"/>
        <scheme val="minor"/>
      </rPr>
      <t>TRI</t>
    </r>
    <r>
      <rPr>
        <sz val="1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</si>
  <si>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>kombinéza, krátké rukávy, vložka KISS</t>
    </r>
    <r>
      <rPr>
        <vertAlign val="superscript"/>
        <sz val="11"/>
        <rFont val="Calibri"/>
        <family val="2"/>
        <charset val="238"/>
        <scheme val="minor"/>
      </rPr>
      <t>TRI</t>
    </r>
    <r>
      <rPr>
        <sz val="11"/>
        <rFont val="Calibri"/>
        <family val="2"/>
        <charset val="238"/>
        <scheme val="minor"/>
      </rPr>
      <t>,</t>
    </r>
    <r>
      <rPr>
        <vertAlign val="superscript"/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</si>
  <si>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r>
      <t>kalhoty do pasu, vložka KISS</t>
    </r>
    <r>
      <rPr>
        <vertAlign val="superscript"/>
        <sz val="11"/>
        <rFont val="Calibri"/>
        <family val="2"/>
        <charset val="238"/>
        <scheme val="minor"/>
      </rPr>
      <t>TRI</t>
    </r>
    <r>
      <rPr>
        <sz val="11"/>
        <rFont val="Calibri"/>
        <family val="2"/>
        <charset val="238"/>
        <scheme val="minor"/>
      </rPr>
      <t>,</t>
    </r>
    <r>
      <rPr>
        <sz val="11"/>
        <color rgb="FFFF0000"/>
        <rFont val="Calibri"/>
        <family val="2"/>
        <charset val="238"/>
        <scheme val="minor"/>
      </rPr>
      <t xml:space="preserve"> ROSSO</t>
    </r>
    <r>
      <rPr>
        <sz val="11"/>
        <rFont val="Calibri"/>
        <family val="2"/>
        <charset val="238"/>
        <scheme val="minor"/>
      </rPr>
      <t xml:space="preserve"> CORSA</t>
    </r>
  </si>
  <si>
    <t>ceník Castelli Servizio Corse - oblečení s vlastním designem 2021 - triatlon</t>
  </si>
  <si>
    <t>MEN'S CUSTOM TRI|LONG DISTANCE</t>
  </si>
  <si>
    <r>
      <t>MEN'S CUSTOM TRI|</t>
    </r>
    <r>
      <rPr>
        <sz val="11"/>
        <rFont val="Calibri"/>
        <family val="2"/>
        <charset val="238"/>
        <scheme val="minor"/>
      </rPr>
      <t>LONG DISTANCE</t>
    </r>
  </si>
  <si>
    <r>
      <t>MEN'S CUSTOM TRI|</t>
    </r>
    <r>
      <rPr>
        <sz val="11"/>
        <rFont val="Calibri"/>
        <family val="2"/>
        <charset val="238"/>
        <scheme val="minor"/>
      </rPr>
      <t>SHORT DISTANCE</t>
    </r>
  </si>
  <si>
    <r>
      <t>MEN'S CUSTOM TRI|</t>
    </r>
    <r>
      <rPr>
        <sz val="11"/>
        <rFont val="Calibri"/>
        <family val="2"/>
        <charset val="238"/>
        <scheme val="minor"/>
      </rPr>
      <t>RUN</t>
    </r>
  </si>
  <si>
    <t>TECH TEE SHORT SLEEVE</t>
  </si>
  <si>
    <t>TECH TEE LONG SLEEVE</t>
  </si>
  <si>
    <t>ALII RUN TOP</t>
  </si>
  <si>
    <t>WILDWOOD RACE SINGLET</t>
  </si>
  <si>
    <t>volné triko na běh, krátký rukáv</t>
  </si>
  <si>
    <t>volné triko na běh, dlouhý rukáv</t>
  </si>
  <si>
    <t>nátělník</t>
  </si>
  <si>
    <r>
      <t>WOMEN'S CUSTOM TRI|</t>
    </r>
    <r>
      <rPr>
        <sz val="11"/>
        <rFont val="Calibri"/>
        <family val="2"/>
        <charset val="238"/>
        <scheme val="minor"/>
      </rPr>
      <t>LONG DISTANCE</t>
    </r>
  </si>
  <si>
    <t>SD TEAM W RACE SUIT</t>
  </si>
  <si>
    <t>SD TEAM RACE SUIT</t>
  </si>
  <si>
    <r>
      <t>WOMEN'S CUSTOM TRI|</t>
    </r>
    <r>
      <rPr>
        <sz val="11"/>
        <rFont val="Calibri"/>
        <family val="2"/>
        <charset val="238"/>
        <scheme val="minor"/>
      </rPr>
      <t>RUN</t>
    </r>
  </si>
  <si>
    <r>
      <t>WOMEN'S CUSTOM TRI|</t>
    </r>
    <r>
      <rPr>
        <sz val="11"/>
        <rFont val="Calibri"/>
        <family val="2"/>
        <charset val="238"/>
        <scheme val="minor"/>
      </rPr>
      <t>SHORT DISTANCE</t>
    </r>
  </si>
  <si>
    <t>TECH TEE W SHORT SLEEVE</t>
  </si>
  <si>
    <t>TECH TEE W LONG SLEEVE</t>
  </si>
  <si>
    <t>WILDWOOD RACE W SINGLET</t>
  </si>
  <si>
    <t>ceník je platný od 01.04.2021</t>
  </si>
  <si>
    <t>8. Za každé logo nedodané ve vektorovém formátu je nutné uhradit poplatek ve výši 1.690 Kč s DPH. Vektorovými formáty se rozumí: *.eps, *.ai, *.pdf (open).</t>
  </si>
  <si>
    <t>V případě změny kurzu Kč/Eur o více jak 2 % vzhledem ke kurzu k 02.03.2021 si dodavatel vyhrazuje právo ke změně cen.</t>
  </si>
  <si>
    <t>KID'S CUSTOM TRI</t>
  </si>
  <si>
    <t xml:space="preserve"> CASTELLI TABULKA VELIKOSTÍ</t>
  </si>
  <si>
    <t>MEN'S CUSTOM TRI|SHORT DISTANCE</t>
  </si>
  <si>
    <t>MEN'S CUSTOM TRI|RUN</t>
  </si>
  <si>
    <t>WOMAN'S CUSTOM TRI|LONG DISTANCE</t>
  </si>
  <si>
    <t>WOMAN'S CUSTOM TRI|SHORT DISTANCE</t>
  </si>
  <si>
    <t>WOMAN'S CUSTOM TRI|RUN</t>
  </si>
  <si>
    <t>BLACK</t>
  </si>
  <si>
    <t>CASTELLI SERVIZIO CORSE 2021 triatlon - objednávka</t>
  </si>
  <si>
    <t>barva zipu</t>
  </si>
  <si>
    <t xml:space="preserve">barva lycry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</si>
</sst>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Kč&quot;;\-#,##0\ &quot;Kč&quot;"/>
    <numFmt numFmtId="41" formatCode="_-* #,##0_-;\-* #,##0_-;_-* &quot;-&quot;_-;_-@_-"/>
    <numFmt numFmtId="164" formatCode="#,##0\ &quot;Kč&quot;"/>
    <numFmt numFmtId="165" formatCode="\£#,##0.00"/>
    <numFmt numFmtId="166" formatCode="\€#,##0.00;[Red]\€#,##0.00"/>
    <numFmt numFmtId="167" formatCode="[$€-410]\ #,##0.00;\-[$€-410]\ #,##0.00"/>
    <numFmt numFmtId="168" formatCode="#,##0\ &quot;Kč&quot;;[Red]#,##0\ &quot;Kč&quot;"/>
    <numFmt numFmtId="169" formatCode="000"/>
  </numFmts>
  <fonts count="86" x14ac:knownFonts="1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1"/>
      <color indexed="59"/>
      <name val="Helvetica Neue"/>
    </font>
    <font>
      <b/>
      <sz val="11"/>
      <color indexed="59"/>
      <name val="Helvetica Neue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1"/>
      <color indexed="10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18"/>
      <name val="Arial"/>
      <family val="2"/>
      <charset val="238"/>
    </font>
    <font>
      <sz val="16"/>
      <name val="Verdana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color indexed="5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59"/>
      <name val="Calibri"/>
      <family val="2"/>
      <charset val="238"/>
      <scheme val="minor"/>
    </font>
    <font>
      <b/>
      <sz val="12"/>
      <color indexed="5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indexed="5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9"/>
      <color indexed="9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b/>
      <sz val="32"/>
      <color indexed="9"/>
      <name val="Helvetica Neue"/>
      <charset val="1"/>
    </font>
    <font>
      <sz val="11"/>
      <color indexed="59"/>
      <name val="Helvetica Neue"/>
      <charset val="1"/>
    </font>
    <font>
      <sz val="10"/>
      <color indexed="8"/>
      <name val="Arial"/>
      <family val="2"/>
      <charset val="1"/>
    </font>
    <font>
      <b/>
      <sz val="11"/>
      <color indexed="59"/>
      <name val="Helvetica Neue"/>
      <charset val="1"/>
    </font>
    <font>
      <u/>
      <sz val="10"/>
      <color indexed="26"/>
      <name val="Arial"/>
      <family val="2"/>
      <charset val="1"/>
    </font>
    <font>
      <u/>
      <sz val="11"/>
      <color indexed="26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59"/>
      <name val="Arial"/>
      <family val="2"/>
      <charset val="1"/>
    </font>
    <font>
      <b/>
      <sz val="11"/>
      <color indexed="59"/>
      <name val="Arial"/>
      <family val="2"/>
      <charset val="1"/>
    </font>
    <font>
      <b/>
      <sz val="11"/>
      <color indexed="9"/>
      <name val="Helvetica Neue"/>
      <charset val="1"/>
    </font>
    <font>
      <b/>
      <sz val="11"/>
      <color indexed="63"/>
      <name val="Helvetica Neue"/>
      <charset val="1"/>
    </font>
    <font>
      <sz val="11"/>
      <color indexed="63"/>
      <name val="Helvetica Neue"/>
      <charset val="1"/>
    </font>
    <font>
      <sz val="11"/>
      <color indexed="8"/>
      <name val="Helvetica Neue"/>
      <charset val="1"/>
    </font>
    <font>
      <b/>
      <sz val="13"/>
      <color indexed="59"/>
      <name val="Helvetica Neue"/>
      <charset val="1"/>
    </font>
    <font>
      <sz val="11"/>
      <name val="Helvetica Neue"/>
      <charset val="1"/>
    </font>
    <font>
      <sz val="9"/>
      <color indexed="8"/>
      <name val="Arial"/>
      <family val="2"/>
      <charset val="1"/>
    </font>
    <font>
      <sz val="9"/>
      <color indexed="9"/>
      <name val="Arial"/>
      <family val="2"/>
      <charset val="1"/>
    </font>
    <font>
      <sz val="9"/>
      <name val="Arial"/>
      <family val="2"/>
      <charset val="1"/>
    </font>
    <font>
      <sz val="8"/>
      <color indexed="9"/>
      <name val="Arial"/>
      <family val="2"/>
      <charset val="1"/>
    </font>
    <font>
      <sz val="8"/>
      <color indexed="9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9"/>
        <bgColor indexed="52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3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rgb="FFFF0000"/>
        <bgColor indexed="53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23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1" applyNumberFormat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3" fillId="14" borderId="3" applyNumberFormat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3" applyNumberFormat="0" applyAlignment="0" applyProtection="0"/>
    <xf numFmtId="0" fontId="20" fillId="3" borderId="1" applyNumberFormat="0" applyAlignment="0" applyProtection="0"/>
    <xf numFmtId="0" fontId="21" fillId="0" borderId="2" applyNumberFormat="0" applyFill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3" borderId="0" applyNumberFormat="0" applyBorder="0" applyAlignment="0" applyProtection="0"/>
    <xf numFmtId="0" fontId="2" fillId="0" borderId="0"/>
    <xf numFmtId="0" fontId="41" fillId="0" borderId="0"/>
    <xf numFmtId="0" fontId="2" fillId="4" borderId="7" applyNumberFormat="0" applyAlignment="0" applyProtection="0"/>
    <xf numFmtId="0" fontId="2" fillId="4" borderId="7" applyNumberForma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1" fillId="0" borderId="0"/>
    <xf numFmtId="0" fontId="69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67" applyNumberFormat="1" applyFont="1" applyAlignment="1" applyProtection="1">
      <protection hidden="1"/>
    </xf>
    <xf numFmtId="0" fontId="2" fillId="0" borderId="0" xfId="67" applyProtection="1">
      <protection hidden="1"/>
    </xf>
    <xf numFmtId="0" fontId="3" fillId="16" borderId="11" xfId="67" applyNumberFormat="1" applyFont="1" applyFill="1" applyBorder="1" applyAlignment="1" applyProtection="1">
      <alignment vertical="top" wrapText="1"/>
      <protection hidden="1"/>
    </xf>
    <xf numFmtId="0" fontId="3" fillId="16" borderId="0" xfId="67" applyNumberFormat="1" applyFont="1" applyFill="1" applyBorder="1" applyAlignment="1" applyProtection="1">
      <alignment vertical="top" wrapText="1"/>
      <protection hidden="1"/>
    </xf>
    <xf numFmtId="165" fontId="2" fillId="0" borderId="0" xfId="67" applyNumberFormat="1" applyFont="1" applyAlignment="1" applyProtection="1">
      <protection hidden="1"/>
    </xf>
    <xf numFmtId="0" fontId="4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67" applyBorder="1" applyProtection="1">
      <protection hidden="1"/>
    </xf>
    <xf numFmtId="0" fontId="50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/>
    </xf>
    <xf numFmtId="41" fontId="34" fillId="0" borderId="0" xfId="54" applyFont="1" applyAlignment="1">
      <alignment horizontal="right"/>
    </xf>
    <xf numFmtId="0" fontId="39" fillId="0" borderId="0" xfId="0" applyFont="1"/>
    <xf numFmtId="41" fontId="48" fillId="0" borderId="10" xfId="54" applyFont="1" applyFill="1" applyBorder="1" applyAlignment="1">
      <alignment horizontal="center" vertical="center" shrinkToFit="1"/>
    </xf>
    <xf numFmtId="0" fontId="42" fillId="0" borderId="0" xfId="0" applyFont="1"/>
    <xf numFmtId="49" fontId="42" fillId="0" borderId="10" xfId="0" applyNumberFormat="1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0" fillId="0" borderId="0" xfId="0" applyFont="1"/>
    <xf numFmtId="0" fontId="42" fillId="0" borderId="0" xfId="0" applyFont="1" applyAlignment="1">
      <alignment horizontal="left" vertical="center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5" fontId="42" fillId="0" borderId="0" xfId="54" applyNumberFormat="1" applyFont="1" applyBorder="1" applyAlignment="1">
      <alignment horizontal="center" vertical="center" shrinkToFit="1"/>
    </xf>
    <xf numFmtId="5" fontId="48" fillId="0" borderId="0" xfId="54" applyNumberFormat="1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/>
    </xf>
    <xf numFmtId="0" fontId="38" fillId="0" borderId="0" xfId="0" applyFont="1"/>
    <xf numFmtId="41" fontId="39" fillId="0" borderId="0" xfId="54" applyFont="1"/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shrinkToFit="1"/>
    </xf>
    <xf numFmtId="164" fontId="48" fillId="0" borderId="10" xfId="54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/>
    </xf>
    <xf numFmtId="0" fontId="42" fillId="0" borderId="35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Alignment="1">
      <alignment horizontal="center" vertical="center"/>
    </xf>
    <xf numFmtId="0" fontId="57" fillId="0" borderId="18" xfId="67" applyFont="1" applyBorder="1" applyProtection="1">
      <protection hidden="1"/>
    </xf>
    <xf numFmtId="0" fontId="57" fillId="0" borderId="22" xfId="67" applyFont="1" applyBorder="1" applyProtection="1">
      <protection hidden="1"/>
    </xf>
    <xf numFmtId="0" fontId="57" fillId="0" borderId="15" xfId="67" applyFont="1" applyBorder="1" applyProtection="1">
      <protection hidden="1"/>
    </xf>
    <xf numFmtId="0" fontId="54" fillId="9" borderId="15" xfId="67" applyNumberFormat="1" applyFont="1" applyFill="1" applyBorder="1" applyAlignment="1" applyProtection="1">
      <alignment vertical="center" wrapText="1"/>
      <protection hidden="1"/>
    </xf>
    <xf numFmtId="0" fontId="46" fillId="16" borderId="17" xfId="67" applyNumberFormat="1" applyFont="1" applyFill="1" applyBorder="1" applyAlignment="1" applyProtection="1">
      <alignment horizontal="right" vertical="center" wrapText="1"/>
      <protection locked="0"/>
    </xf>
    <xf numFmtId="0" fontId="46" fillId="16" borderId="15" xfId="67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67" applyNumberFormat="1" applyFont="1" applyAlignment="1" applyProtection="1">
      <protection hidden="1"/>
    </xf>
    <xf numFmtId="0" fontId="57" fillId="0" borderId="0" xfId="67" applyFont="1" applyProtection="1">
      <protection hidden="1"/>
    </xf>
    <xf numFmtId="41" fontId="48" fillId="0" borderId="24" xfId="54" applyFont="1" applyFill="1" applyBorder="1" applyAlignment="1">
      <alignment horizontal="center" vertical="center" shrinkToFit="1"/>
    </xf>
    <xf numFmtId="5" fontId="42" fillId="0" borderId="10" xfId="54" applyNumberFormat="1" applyFont="1" applyBorder="1" applyAlignment="1">
      <alignment horizontal="center" vertical="center" shrinkToFit="1"/>
    </xf>
    <xf numFmtId="164" fontId="42" fillId="0" borderId="10" xfId="54" applyNumberFormat="1" applyFont="1" applyBorder="1" applyAlignment="1">
      <alignment horizontal="center" vertical="center" shrinkToFit="1"/>
    </xf>
    <xf numFmtId="0" fontId="48" fillId="0" borderId="0" xfId="0" applyFont="1"/>
    <xf numFmtId="41" fontId="48" fillId="0" borderId="25" xfId="54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4" fillId="16" borderId="0" xfId="67" applyNumberFormat="1" applyFont="1" applyFill="1" applyBorder="1" applyAlignment="1" applyProtection="1">
      <alignment vertical="center" wrapText="1"/>
      <protection hidden="1"/>
    </xf>
    <xf numFmtId="0" fontId="2" fillId="0" borderId="0" xfId="67" applyNumberFormat="1" applyFont="1" applyAlignment="1" applyProtection="1">
      <alignment vertical="center"/>
      <protection hidden="1"/>
    </xf>
    <xf numFmtId="0" fontId="2" fillId="0" borderId="0" xfId="67" applyNumberFormat="1" applyFont="1" applyBorder="1" applyAlignment="1" applyProtection="1">
      <alignment vertical="center"/>
      <protection hidden="1"/>
    </xf>
    <xf numFmtId="0" fontId="2" fillId="0" borderId="34" xfId="67" applyNumberFormat="1" applyFont="1" applyBorder="1" applyAlignment="1" applyProtection="1">
      <alignment vertical="center"/>
      <protection hidden="1"/>
    </xf>
    <xf numFmtId="0" fontId="2" fillId="0" borderId="0" xfId="67" applyAlignment="1" applyProtection="1">
      <alignment vertical="center"/>
      <protection hidden="1"/>
    </xf>
    <xf numFmtId="0" fontId="2" fillId="0" borderId="0" xfId="67" applyNumberFormat="1" applyFont="1" applyBorder="1" applyAlignment="1" applyProtection="1">
      <alignment vertical="center"/>
      <protection locked="0"/>
    </xf>
    <xf numFmtId="0" fontId="57" fillId="0" borderId="0" xfId="67" applyNumberFormat="1" applyFont="1" applyAlignment="1" applyProtection="1">
      <alignment shrinkToFit="1"/>
      <protection hidden="1"/>
    </xf>
    <xf numFmtId="0" fontId="57" fillId="0" borderId="0" xfId="67" applyFont="1" applyAlignment="1" applyProtection="1">
      <alignment shrinkToFit="1"/>
      <protection hidden="1"/>
    </xf>
    <xf numFmtId="0" fontId="57" fillId="0" borderId="0" xfId="67" applyNumberFormat="1" applyFont="1" applyFill="1" applyAlignment="1" applyProtection="1">
      <alignment shrinkToFit="1"/>
      <protection hidden="1"/>
    </xf>
    <xf numFmtId="0" fontId="57" fillId="17" borderId="0" xfId="67" applyFont="1" applyFill="1" applyAlignment="1" applyProtection="1">
      <alignment shrinkToFit="1"/>
      <protection hidden="1"/>
    </xf>
    <xf numFmtId="0" fontId="50" fillId="0" borderId="35" xfId="0" applyFont="1" applyFill="1" applyBorder="1" applyAlignment="1" applyProtection="1">
      <alignment horizontal="center" vertical="center" shrinkToFit="1"/>
      <protection hidden="1"/>
    </xf>
    <xf numFmtId="9" fontId="46" fillId="16" borderId="12" xfId="67" applyNumberFormat="1" applyFont="1" applyFill="1" applyBorder="1" applyAlignment="1">
      <alignment horizontal="center" vertical="center" shrinkToFit="1"/>
    </xf>
    <xf numFmtId="164" fontId="56" fillId="16" borderId="12" xfId="67" applyNumberFormat="1" applyFont="1" applyFill="1" applyBorder="1" applyAlignment="1" applyProtection="1">
      <alignment horizontal="right" vertical="center" shrinkToFit="1"/>
      <protection hidden="1"/>
    </xf>
    <xf numFmtId="164" fontId="46" fillId="16" borderId="12" xfId="67" applyNumberFormat="1" applyFont="1" applyFill="1" applyBorder="1" applyAlignment="1">
      <alignment horizontal="right" vertical="center" shrinkToFit="1"/>
    </xf>
    <xf numFmtId="0" fontId="54" fillId="18" borderId="20" xfId="67" applyNumberFormat="1" applyFont="1" applyFill="1" applyBorder="1" applyAlignment="1" applyProtection="1">
      <alignment horizontal="center" vertical="center" shrinkToFit="1"/>
      <protection hidden="1"/>
    </xf>
    <xf numFmtId="4" fontId="54" fillId="18" borderId="20" xfId="67" applyNumberFormat="1" applyFont="1" applyFill="1" applyBorder="1" applyAlignment="1" applyProtection="1">
      <alignment horizontal="center" vertical="center" shrinkToFit="1"/>
      <protection hidden="1"/>
    </xf>
    <xf numFmtId="0" fontId="46" fillId="19" borderId="22" xfId="67" applyNumberFormat="1" applyFont="1" applyFill="1" applyBorder="1" applyAlignment="1" applyProtection="1">
      <alignment horizontal="center" vertical="center" shrinkToFit="1"/>
      <protection hidden="1"/>
    </xf>
    <xf numFmtId="164" fontId="57" fillId="17" borderId="22" xfId="67" applyNumberFormat="1" applyFont="1" applyFill="1" applyBorder="1" applyAlignment="1" applyProtection="1">
      <alignment shrinkToFit="1"/>
      <protection hidden="1"/>
    </xf>
    <xf numFmtId="164" fontId="57" fillId="17" borderId="13" xfId="67" applyNumberFormat="1" applyFont="1" applyFill="1" applyBorder="1" applyAlignment="1" applyProtection="1">
      <alignment shrinkToFit="1"/>
      <protection hidden="1"/>
    </xf>
    <xf numFmtId="164" fontId="46" fillId="16" borderId="12" xfId="67" applyNumberFormat="1" applyFont="1" applyFill="1" applyBorder="1" applyAlignment="1" applyProtection="1">
      <alignment horizontal="right" vertical="center" shrinkToFit="1"/>
      <protection hidden="1"/>
    </xf>
    <xf numFmtId="0" fontId="46" fillId="19" borderId="15" xfId="67" applyNumberFormat="1" applyFont="1" applyFill="1" applyBorder="1" applyAlignment="1" applyProtection="1">
      <alignment horizontal="center" vertical="center" shrinkToFit="1"/>
      <protection hidden="1"/>
    </xf>
    <xf numFmtId="164" fontId="57" fillId="17" borderId="15" xfId="67" applyNumberFormat="1" applyFont="1" applyFill="1" applyBorder="1" applyAlignment="1" applyProtection="1">
      <alignment shrinkToFit="1"/>
      <protection hidden="1"/>
    </xf>
    <xf numFmtId="164" fontId="57" fillId="17" borderId="14" xfId="67" applyNumberFormat="1" applyFont="1" applyFill="1" applyBorder="1" applyAlignment="1" applyProtection="1">
      <alignment shrinkToFit="1"/>
      <protection hidden="1"/>
    </xf>
    <xf numFmtId="0" fontId="40" fillId="0" borderId="0" xfId="0" applyFont="1" applyBorder="1" applyAlignment="1">
      <alignment vertical="center" shrinkToFit="1"/>
    </xf>
    <xf numFmtId="41" fontId="48" fillId="0" borderId="24" xfId="54" applyFont="1" applyFill="1" applyBorder="1" applyAlignment="1">
      <alignment horizontal="center" vertical="center" shrinkToFit="1"/>
    </xf>
    <xf numFmtId="0" fontId="42" fillId="0" borderId="0" xfId="0" applyFont="1" applyAlignment="1">
      <alignment horizontal="left" vertical="center"/>
    </xf>
    <xf numFmtId="9" fontId="42" fillId="0" borderId="0" xfId="54" applyNumberFormat="1" applyFont="1" applyBorder="1" applyAlignment="1">
      <alignment horizontal="right" vertical="center"/>
    </xf>
    <xf numFmtId="0" fontId="46" fillId="16" borderId="15" xfId="67" applyNumberFormat="1" applyFont="1" applyFill="1" applyBorder="1" applyAlignment="1" applyProtection="1">
      <alignment horizontal="left" vertical="center"/>
      <protection locked="0"/>
    </xf>
    <xf numFmtId="0" fontId="48" fillId="17" borderId="28" xfId="0" applyFont="1" applyFill="1" applyBorder="1" applyAlignment="1">
      <alignment vertical="center" shrinkToFit="1"/>
    </xf>
    <xf numFmtId="0" fontId="48" fillId="17" borderId="29" xfId="0" applyFont="1" applyFill="1" applyBorder="1" applyAlignment="1">
      <alignment vertical="center" shrinkToFit="1"/>
    </xf>
    <xf numFmtId="0" fontId="48" fillId="17" borderId="24" xfId="0" applyFont="1" applyFill="1" applyBorder="1" applyAlignment="1">
      <alignment horizontal="left" vertical="center" indent="41"/>
    </xf>
    <xf numFmtId="0" fontId="48" fillId="17" borderId="28" xfId="0" applyFont="1" applyFill="1" applyBorder="1" applyAlignment="1">
      <alignment horizontal="left" vertical="center" shrinkToFit="1"/>
    </xf>
    <xf numFmtId="0" fontId="54" fillId="18" borderId="15" xfId="67" applyNumberFormat="1" applyFont="1" applyFill="1" applyBorder="1" applyAlignment="1" applyProtection="1">
      <alignment horizontal="center" vertical="center" shrinkToFit="1"/>
      <protection hidden="1"/>
    </xf>
    <xf numFmtId="0" fontId="43" fillId="16" borderId="0" xfId="67" applyNumberFormat="1" applyFont="1" applyFill="1" applyBorder="1" applyAlignment="1" applyProtection="1">
      <alignment horizontal="left" vertical="center"/>
      <protection hidden="1"/>
    </xf>
    <xf numFmtId="0" fontId="54" fillId="9" borderId="15" xfId="67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67" applyFont="1" applyBorder="1" applyAlignment="1" applyProtection="1">
      <alignment vertical="center"/>
      <protection locked="0"/>
    </xf>
    <xf numFmtId="0" fontId="45" fillId="16" borderId="0" xfId="67" applyNumberFormat="1" applyFont="1" applyFill="1" applyBorder="1" applyAlignment="1" applyProtection="1">
      <alignment vertical="center"/>
      <protection hidden="1"/>
    </xf>
    <xf numFmtId="0" fontId="4" fillId="16" borderId="0" xfId="6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67" applyNumberFormat="1" applyFont="1" applyBorder="1" applyAlignment="1" applyProtection="1">
      <alignment horizontal="center" vertical="center"/>
      <protection locked="0"/>
    </xf>
    <xf numFmtId="164" fontId="50" fillId="16" borderId="12" xfId="67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67" applyNumberFormat="1" applyFont="1" applyAlignment="1" applyProtection="1">
      <alignment horizontal="center"/>
      <protection hidden="1"/>
    </xf>
    <xf numFmtId="41" fontId="48" fillId="0" borderId="25" xfId="54" applyFont="1" applyBorder="1" applyAlignment="1">
      <alignment horizontal="center" vertical="center" shrinkToFit="1"/>
    </xf>
    <xf numFmtId="0" fontId="43" fillId="16" borderId="0" xfId="67" applyNumberFormat="1" applyFont="1" applyFill="1" applyBorder="1" applyAlignment="1" applyProtection="1">
      <alignment vertical="center" wrapText="1"/>
      <protection hidden="1"/>
    </xf>
    <xf numFmtId="0" fontId="55" fillId="16" borderId="12" xfId="67" applyFont="1" applyFill="1" applyBorder="1" applyAlignment="1" applyProtection="1">
      <alignment horizontal="center" vertical="center" shrinkToFit="1"/>
      <protection locked="0"/>
    </xf>
    <xf numFmtId="0" fontId="55" fillId="16" borderId="14" xfId="67" applyFont="1" applyFill="1" applyBorder="1" applyAlignment="1" applyProtection="1">
      <alignment horizontal="center" vertical="center" shrinkToFit="1"/>
      <protection locked="0"/>
    </xf>
    <xf numFmtId="0" fontId="55" fillId="19" borderId="14" xfId="67" applyFont="1" applyFill="1" applyBorder="1" applyAlignment="1" applyProtection="1">
      <alignment horizontal="center" vertical="center" shrinkToFit="1"/>
      <protection locked="0"/>
    </xf>
    <xf numFmtId="0" fontId="55" fillId="16" borderId="14" xfId="67" applyNumberFormat="1" applyFont="1" applyFill="1" applyBorder="1" applyAlignment="1" applyProtection="1">
      <alignment horizontal="center" vertical="center" shrinkToFit="1"/>
      <protection hidden="1"/>
    </xf>
    <xf numFmtId="164" fontId="50" fillId="0" borderId="12" xfId="54" applyNumberFormat="1" applyFont="1" applyBorder="1" applyAlignment="1">
      <alignment horizontal="center" vertical="center" shrinkToFit="1"/>
    </xf>
    <xf numFmtId="164" fontId="55" fillId="16" borderId="12" xfId="67" applyNumberFormat="1" applyFont="1" applyFill="1" applyBorder="1" applyAlignment="1">
      <alignment horizontal="right" vertical="center" shrinkToFit="1"/>
    </xf>
    <xf numFmtId="0" fontId="55" fillId="16" borderId="12" xfId="67" applyNumberFormat="1" applyFont="1" applyFill="1" applyBorder="1" applyAlignment="1" applyProtection="1">
      <alignment horizontal="center" vertical="center" shrinkToFit="1"/>
      <protection locked="0"/>
    </xf>
    <xf numFmtId="0" fontId="55" fillId="16" borderId="14" xfId="67" applyNumberFormat="1" applyFont="1" applyFill="1" applyBorder="1" applyAlignment="1" applyProtection="1">
      <alignment horizontal="center" vertical="center" shrinkToFit="1"/>
      <protection locked="0"/>
    </xf>
    <xf numFmtId="164" fontId="55" fillId="16" borderId="12" xfId="67" applyNumberFormat="1" applyFont="1" applyFill="1" applyBorder="1" applyAlignment="1">
      <alignment horizontal="center" vertical="center" shrinkToFit="1"/>
    </xf>
    <xf numFmtId="168" fontId="46" fillId="16" borderId="12" xfId="67" applyNumberFormat="1" applyFont="1" applyFill="1" applyBorder="1" applyAlignment="1">
      <alignment horizontal="right" vertical="center" shrinkToFit="1"/>
    </xf>
    <xf numFmtId="0" fontId="54" fillId="9" borderId="14" xfId="67" applyNumberFormat="1" applyFont="1" applyFill="1" applyBorder="1" applyAlignment="1" applyProtection="1">
      <alignment vertical="center" shrinkToFit="1"/>
      <protection hidden="1"/>
    </xf>
    <xf numFmtId="0" fontId="55" fillId="16" borderId="21" xfId="67" applyNumberFormat="1" applyFont="1" applyFill="1" applyBorder="1" applyAlignment="1" applyProtection="1">
      <alignment horizontal="center" vertical="center" wrapText="1"/>
      <protection hidden="1"/>
    </xf>
    <xf numFmtId="168" fontId="55" fillId="16" borderId="12" xfId="67" applyNumberFormat="1" applyFont="1" applyFill="1" applyBorder="1" applyAlignment="1" applyProtection="1">
      <alignment horizontal="center" vertical="center" wrapText="1"/>
      <protection hidden="1"/>
    </xf>
    <xf numFmtId="0" fontId="42" fillId="0" borderId="12" xfId="0" applyFont="1" applyFill="1" applyBorder="1" applyAlignment="1" applyProtection="1">
      <alignment horizontal="center" vertical="center" shrinkToFit="1"/>
      <protection hidden="1"/>
    </xf>
    <xf numFmtId="0" fontId="42" fillId="0" borderId="10" xfId="0" applyFont="1" applyBorder="1" applyAlignment="1">
      <alignment horizontal="center" vertical="center" wrapText="1" shrinkToFit="1"/>
    </xf>
    <xf numFmtId="0" fontId="45" fillId="16" borderId="34" xfId="67" applyNumberFormat="1" applyFont="1" applyFill="1" applyBorder="1" applyAlignment="1" applyProtection="1">
      <alignment vertical="center"/>
      <protection hidden="1"/>
    </xf>
    <xf numFmtId="4" fontId="54" fillId="18" borderId="15" xfId="67" applyNumberFormat="1" applyFont="1" applyFill="1" applyBorder="1" applyAlignment="1" applyProtection="1">
      <alignment horizontal="center" vertical="center" shrinkToFit="1"/>
      <protection hidden="1"/>
    </xf>
    <xf numFmtId="165" fontId="54" fillId="18" borderId="15" xfId="67" applyNumberFormat="1" applyFont="1" applyFill="1" applyBorder="1" applyAlignment="1" applyProtection="1">
      <alignment horizontal="center" vertical="center" shrinkToFit="1"/>
      <protection hidden="1"/>
    </xf>
    <xf numFmtId="0" fontId="54" fillId="18" borderId="14" xfId="67" applyNumberFormat="1" applyFont="1" applyFill="1" applyBorder="1" applyAlignment="1" applyProtection="1">
      <alignment horizontal="center" vertical="center" shrinkToFit="1"/>
      <protection hidden="1"/>
    </xf>
    <xf numFmtId="165" fontId="54" fillId="18" borderId="17" xfId="67" applyNumberFormat="1" applyFont="1" applyFill="1" applyBorder="1" applyAlignment="1" applyProtection="1">
      <alignment horizontal="center" vertical="center" shrinkToFit="1"/>
      <protection hidden="1"/>
    </xf>
    <xf numFmtId="0" fontId="54" fillId="9" borderId="15" xfId="67" applyNumberFormat="1" applyFont="1" applyFill="1" applyBorder="1" applyAlignment="1" applyProtection="1">
      <alignment horizontal="center" vertical="center" wrapText="1"/>
      <protection hidden="1"/>
    </xf>
    <xf numFmtId="0" fontId="43" fillId="16" borderId="0" xfId="67" applyNumberFormat="1" applyFont="1" applyFill="1" applyBorder="1" applyAlignment="1" applyProtection="1">
      <alignment vertical="center" wrapText="1"/>
      <protection hidden="1"/>
    </xf>
    <xf numFmtId="0" fontId="45" fillId="16" borderId="0" xfId="67" applyNumberFormat="1" applyFont="1" applyFill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horizontal="center" vertical="center" wrapText="1"/>
      <protection hidden="1"/>
    </xf>
    <xf numFmtId="0" fontId="66" fillId="16" borderId="0" xfId="84" applyFont="1" applyFill="1" applyAlignment="1" applyProtection="1">
      <alignment vertical="top" wrapText="1"/>
      <protection hidden="1"/>
    </xf>
    <xf numFmtId="0" fontId="67" fillId="0" borderId="0" xfId="84" applyFont="1" applyProtection="1">
      <protection hidden="1"/>
    </xf>
    <xf numFmtId="0" fontId="68" fillId="16" borderId="0" xfId="84" applyFont="1" applyFill="1" applyAlignment="1" applyProtection="1">
      <alignment wrapText="1"/>
      <protection hidden="1"/>
    </xf>
    <xf numFmtId="0" fontId="68" fillId="16" borderId="0" xfId="84" applyFont="1" applyFill="1" applyAlignment="1" applyProtection="1">
      <alignment horizontal="left" wrapText="1"/>
      <protection hidden="1"/>
    </xf>
    <xf numFmtId="0" fontId="66" fillId="0" borderId="0" xfId="84" applyFont="1" applyAlignment="1" applyProtection="1">
      <alignment wrapText="1"/>
      <protection hidden="1"/>
    </xf>
    <xf numFmtId="0" fontId="70" fillId="0" borderId="0" xfId="85" applyNumberFormat="1" applyFont="1" applyFill="1" applyBorder="1" applyAlignment="1" applyProtection="1">
      <protection hidden="1"/>
    </xf>
    <xf numFmtId="0" fontId="71" fillId="0" borderId="0" xfId="84" applyFont="1" applyAlignment="1" applyProtection="1">
      <alignment wrapText="1"/>
      <protection hidden="1"/>
    </xf>
    <xf numFmtId="0" fontId="71" fillId="0" borderId="0" xfId="84" applyFont="1" applyAlignment="1" applyProtection="1">
      <alignment horizontal="right" wrapText="1"/>
      <protection hidden="1"/>
    </xf>
    <xf numFmtId="0" fontId="66" fillId="0" borderId="0" xfId="84" applyFont="1" applyAlignment="1" applyProtection="1">
      <alignment vertical="top" wrapText="1"/>
      <protection hidden="1"/>
    </xf>
    <xf numFmtId="0" fontId="72" fillId="0" borderId="0" xfId="84" applyFont="1" applyProtection="1">
      <protection hidden="1"/>
    </xf>
    <xf numFmtId="0" fontId="73" fillId="0" borderId="0" xfId="84" applyFont="1" applyAlignment="1" applyProtection="1">
      <alignment vertical="top" wrapText="1"/>
      <protection hidden="1"/>
    </xf>
    <xf numFmtId="0" fontId="74" fillId="0" borderId="0" xfId="84" applyFont="1" applyAlignment="1" applyProtection="1">
      <alignment horizontal="center" vertical="center" wrapText="1"/>
      <protection hidden="1"/>
    </xf>
    <xf numFmtId="4" fontId="74" fillId="0" borderId="0" xfId="84" applyNumberFormat="1" applyFont="1" applyAlignment="1" applyProtection="1">
      <alignment vertical="center" wrapText="1"/>
      <protection hidden="1"/>
    </xf>
    <xf numFmtId="165" fontId="74" fillId="0" borderId="0" xfId="84" applyNumberFormat="1" applyFont="1" applyAlignment="1" applyProtection="1">
      <alignment horizontal="center" vertical="center" wrapText="1"/>
      <protection hidden="1"/>
    </xf>
    <xf numFmtId="0" fontId="68" fillId="0" borderId="0" xfId="84" applyFont="1" applyAlignment="1" applyProtection="1">
      <alignment vertical="center" wrapText="1"/>
      <protection hidden="1"/>
    </xf>
    <xf numFmtId="14" fontId="75" fillId="0" borderId="0" xfId="84" applyNumberFormat="1" applyFont="1" applyAlignment="1" applyProtection="1">
      <alignment horizontal="right" vertical="center" wrapText="1"/>
      <protection hidden="1"/>
    </xf>
    <xf numFmtId="0" fontId="76" fillId="0" borderId="0" xfId="84" applyFont="1" applyAlignment="1" applyProtection="1">
      <alignment vertical="center" wrapText="1"/>
      <protection hidden="1"/>
    </xf>
    <xf numFmtId="0" fontId="68" fillId="0" borderId="0" xfId="84" applyFont="1" applyAlignment="1" applyProtection="1">
      <alignment horizontal="center" vertical="center" wrapText="1"/>
      <protection hidden="1"/>
    </xf>
    <xf numFmtId="0" fontId="75" fillId="0" borderId="0" xfId="84" applyFont="1" applyAlignment="1" applyProtection="1">
      <alignment horizontal="right" vertical="center" wrapText="1"/>
      <protection hidden="1"/>
    </xf>
    <xf numFmtId="0" fontId="77" fillId="0" borderId="0" xfId="84" applyFont="1" applyAlignment="1" applyProtection="1">
      <alignment vertical="center" wrapText="1"/>
      <protection hidden="1"/>
    </xf>
    <xf numFmtId="0" fontId="68" fillId="0" borderId="0" xfId="84" applyFont="1" applyAlignment="1" applyProtection="1">
      <alignment horizontal="right" vertical="center" wrapText="1"/>
      <protection hidden="1"/>
    </xf>
    <xf numFmtId="0" fontId="66" fillId="0" borderId="0" xfId="84" applyFont="1" applyAlignment="1" applyProtection="1">
      <alignment vertical="center" wrapText="1"/>
      <protection hidden="1"/>
    </xf>
    <xf numFmtId="0" fontId="66" fillId="0" borderId="0" xfId="84" applyFont="1" applyAlignment="1" applyProtection="1">
      <alignment horizontal="center" vertical="center" wrapText="1"/>
      <protection hidden="1"/>
    </xf>
    <xf numFmtId="0" fontId="78" fillId="16" borderId="0" xfId="84" applyFont="1" applyFill="1" applyAlignment="1" applyProtection="1">
      <alignment horizontal="center" vertical="center" wrapText="1"/>
      <protection hidden="1"/>
    </xf>
    <xf numFmtId="166" fontId="78" fillId="16" borderId="0" xfId="84" applyNumberFormat="1" applyFont="1" applyFill="1" applyAlignment="1" applyProtection="1">
      <alignment horizontal="right" vertical="center" wrapText="1"/>
      <protection hidden="1"/>
    </xf>
    <xf numFmtId="167" fontId="66" fillId="0" borderId="0" xfId="84" applyNumberFormat="1" applyFont="1" applyAlignment="1" applyProtection="1">
      <alignment vertical="center" wrapText="1"/>
      <protection hidden="1"/>
    </xf>
    <xf numFmtId="0" fontId="79" fillId="0" borderId="0" xfId="84" applyFont="1" applyAlignment="1" applyProtection="1">
      <alignment vertical="center" wrapText="1"/>
      <protection hidden="1"/>
    </xf>
    <xf numFmtId="0" fontId="71" fillId="0" borderId="0" xfId="84" applyFont="1" applyProtection="1">
      <protection hidden="1"/>
    </xf>
    <xf numFmtId="0" fontId="77" fillId="0" borderId="0" xfId="84" applyFont="1" applyProtection="1">
      <protection hidden="1"/>
    </xf>
    <xf numFmtId="0" fontId="66" fillId="16" borderId="0" xfId="84" applyFont="1" applyFill="1" applyAlignment="1" applyProtection="1">
      <alignment horizontal="center" vertical="top" wrapText="1"/>
      <protection hidden="1"/>
    </xf>
    <xf numFmtId="0" fontId="41" fillId="0" borderId="0" xfId="84" applyProtection="1">
      <protection hidden="1"/>
    </xf>
    <xf numFmtId="0" fontId="41" fillId="0" borderId="0" xfId="84"/>
    <xf numFmtId="0" fontId="51" fillId="21" borderId="22" xfId="67" applyNumberFormat="1" applyFont="1" applyFill="1" applyBorder="1" applyAlignment="1" applyProtection="1">
      <alignment horizontal="center" vertical="center" wrapText="1"/>
      <protection hidden="1"/>
    </xf>
    <xf numFmtId="0" fontId="2" fillId="21" borderId="22" xfId="67" applyNumberFormat="1" applyFont="1" applyFill="1" applyBorder="1" applyAlignment="1" applyProtection="1">
      <protection hidden="1"/>
    </xf>
    <xf numFmtId="0" fontId="2" fillId="21" borderId="13" xfId="67" applyNumberFormat="1" applyFont="1" applyFill="1" applyBorder="1" applyAlignment="1" applyProtection="1">
      <protection hidden="1"/>
    </xf>
    <xf numFmtId="0" fontId="2" fillId="21" borderId="0" xfId="67" applyNumberFormat="1" applyFont="1" applyFill="1" applyBorder="1" applyAlignment="1" applyProtection="1">
      <protection hidden="1"/>
    </xf>
    <xf numFmtId="0" fontId="2" fillId="21" borderId="0" xfId="67" applyNumberFormat="1" applyFont="1" applyFill="1" applyBorder="1" applyAlignment="1" applyProtection="1">
      <alignment horizontal="center"/>
      <protection hidden="1"/>
    </xf>
    <xf numFmtId="0" fontId="2" fillId="21" borderId="34" xfId="67" applyNumberFormat="1" applyFont="1" applyFill="1" applyBorder="1" applyAlignment="1" applyProtection="1">
      <protection hidden="1"/>
    </xf>
    <xf numFmtId="165" fontId="61" fillId="21" borderId="12" xfId="67" applyNumberFormat="1" applyFont="1" applyFill="1" applyBorder="1" applyAlignment="1" applyProtection="1">
      <alignment horizontal="center" vertical="center" wrapText="1" shrinkToFit="1"/>
      <protection hidden="1"/>
    </xf>
    <xf numFmtId="0" fontId="47" fillId="21" borderId="0" xfId="67" applyNumberFormat="1" applyFont="1" applyFill="1" applyBorder="1" applyAlignment="1" applyProtection="1">
      <alignment horizontal="left" vertical="center" wrapText="1"/>
      <protection hidden="1"/>
    </xf>
    <xf numFmtId="0" fontId="49" fillId="21" borderId="0" xfId="67" applyNumberFormat="1" applyFont="1" applyFill="1" applyBorder="1" applyAlignment="1" applyProtection="1">
      <alignment horizontal="left" vertical="center" wrapText="1"/>
      <protection hidden="1"/>
    </xf>
    <xf numFmtId="0" fontId="54" fillId="21" borderId="22" xfId="67" applyNumberFormat="1" applyFont="1" applyFill="1" applyBorder="1" applyAlignment="1" applyProtection="1">
      <alignment horizontal="center" vertical="center" shrinkToFit="1"/>
      <protection hidden="1"/>
    </xf>
    <xf numFmtId="0" fontId="54" fillId="21" borderId="33" xfId="67" applyNumberFormat="1" applyFont="1" applyFill="1" applyBorder="1" applyAlignment="1" applyProtection="1">
      <alignment horizontal="center" vertical="center" shrinkToFit="1"/>
      <protection hidden="1"/>
    </xf>
    <xf numFmtId="0" fontId="54" fillId="21" borderId="13" xfId="67" applyNumberFormat="1" applyFont="1" applyFill="1" applyBorder="1" applyAlignment="1" applyProtection="1">
      <alignment horizontal="center" vertical="center" shrinkToFit="1"/>
      <protection hidden="1"/>
    </xf>
    <xf numFmtId="0" fontId="54" fillId="21" borderId="36" xfId="67" applyNumberFormat="1" applyFont="1" applyFill="1" applyBorder="1" applyAlignment="1" applyProtection="1">
      <alignment horizontal="center" vertical="center" shrinkToFit="1"/>
      <protection hidden="1"/>
    </xf>
    <xf numFmtId="0" fontId="54" fillId="18" borderId="22" xfId="67" applyNumberFormat="1" applyFont="1" applyFill="1" applyBorder="1" applyAlignment="1" applyProtection="1">
      <alignment vertical="center" shrinkToFit="1"/>
      <protection hidden="1"/>
    </xf>
    <xf numFmtId="0" fontId="54" fillId="18" borderId="13" xfId="67" applyNumberFormat="1" applyFont="1" applyFill="1" applyBorder="1" applyAlignment="1" applyProtection="1">
      <alignment vertical="center" shrinkToFit="1"/>
      <protection hidden="1"/>
    </xf>
    <xf numFmtId="0" fontId="54" fillId="18" borderId="18" xfId="67" applyNumberFormat="1" applyFont="1" applyFill="1" applyBorder="1" applyAlignment="1" applyProtection="1">
      <alignment horizontal="left" vertical="center" indent="1"/>
      <protection hidden="1"/>
    </xf>
    <xf numFmtId="0" fontId="42" fillId="0" borderId="17" xfId="0" applyFont="1" applyFill="1" applyBorder="1" applyAlignment="1" applyProtection="1">
      <alignment horizontal="center" vertical="center" wrapText="1"/>
      <protection hidden="1"/>
    </xf>
    <xf numFmtId="0" fontId="42" fillId="0" borderId="17" xfId="0" applyFont="1" applyFill="1" applyBorder="1" applyAlignment="1" applyProtection="1">
      <alignment horizontal="center" vertical="center" shrinkToFit="1"/>
      <protection hidden="1"/>
    </xf>
    <xf numFmtId="0" fontId="42" fillId="0" borderId="24" xfId="0" applyFont="1" applyFill="1" applyBorder="1" applyAlignment="1">
      <alignment horizontal="center" vertical="center" wrapText="1"/>
    </xf>
    <xf numFmtId="169" fontId="80" fillId="0" borderId="12" xfId="0" applyNumberFormat="1" applyFont="1" applyBorder="1" applyAlignment="1">
      <alignment horizontal="center"/>
    </xf>
    <xf numFmtId="169" fontId="81" fillId="22" borderId="12" xfId="0" applyNumberFormat="1" applyFont="1" applyFill="1" applyBorder="1" applyAlignment="1">
      <alignment horizontal="center"/>
    </xf>
    <xf numFmtId="0" fontId="2" fillId="23" borderId="12" xfId="0" applyFont="1" applyFill="1" applyBorder="1" applyAlignment="1" applyProtection="1">
      <alignment horizontal="center"/>
      <protection locked="0"/>
    </xf>
    <xf numFmtId="169" fontId="82" fillId="23" borderId="12" xfId="0" applyNumberFormat="1" applyFont="1" applyFill="1" applyBorder="1" applyAlignment="1">
      <alignment horizontal="center"/>
    </xf>
    <xf numFmtId="0" fontId="60" fillId="18" borderId="38" xfId="67" applyNumberFormat="1" applyFont="1" applyFill="1" applyBorder="1" applyAlignment="1" applyProtection="1">
      <alignment horizontal="center" vertical="center" wrapText="1"/>
      <protection hidden="1"/>
    </xf>
    <xf numFmtId="169" fontId="83" fillId="22" borderId="12" xfId="0" applyNumberFormat="1" applyFont="1" applyFill="1" applyBorder="1" applyAlignment="1">
      <alignment horizontal="center"/>
    </xf>
    <xf numFmtId="169" fontId="84" fillId="22" borderId="12" xfId="0" applyNumberFormat="1" applyFont="1" applyFill="1" applyBorder="1" applyAlignment="1">
      <alignment horizontal="center"/>
    </xf>
    <xf numFmtId="0" fontId="85" fillId="23" borderId="12" xfId="0" applyFont="1" applyFill="1" applyBorder="1" applyAlignment="1" applyProtection="1">
      <alignment horizontal="center"/>
      <protection locked="0"/>
    </xf>
    <xf numFmtId="169" fontId="84" fillId="22" borderId="37" xfId="0" applyNumberFormat="1" applyFont="1" applyFill="1" applyBorder="1" applyAlignment="1">
      <alignment horizontal="center"/>
    </xf>
    <xf numFmtId="169" fontId="84" fillId="23" borderId="12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48" fillId="0" borderId="25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17" borderId="24" xfId="0" applyFont="1" applyFill="1" applyBorder="1" applyAlignment="1">
      <alignment horizontal="center" vertical="center" shrinkToFit="1"/>
    </xf>
    <xf numFmtId="0" fontId="48" fillId="17" borderId="28" xfId="0" applyFont="1" applyFill="1" applyBorder="1" applyAlignment="1">
      <alignment horizontal="center" vertical="center" shrinkToFit="1"/>
    </xf>
    <xf numFmtId="0" fontId="48" fillId="17" borderId="29" xfId="0" applyFont="1" applyFill="1" applyBorder="1" applyAlignment="1">
      <alignment horizontal="center" vertical="center" shrinkToFit="1"/>
    </xf>
    <xf numFmtId="1" fontId="42" fillId="0" borderId="0" xfId="0" applyNumberFormat="1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vertical="center" shrinkToFit="1"/>
    </xf>
    <xf numFmtId="0" fontId="42" fillId="0" borderId="0" xfId="0" applyFont="1" applyFill="1" applyAlignment="1">
      <alignment horizontal="left" vertical="center"/>
    </xf>
    <xf numFmtId="9" fontId="42" fillId="0" borderId="0" xfId="54" applyNumberFormat="1" applyFont="1" applyBorder="1" applyAlignment="1">
      <alignment horizontal="right" vertical="center"/>
    </xf>
    <xf numFmtId="0" fontId="44" fillId="0" borderId="0" xfId="67" applyFont="1" applyBorder="1" applyAlignment="1" applyProtection="1">
      <alignment horizontal="left" vertical="center"/>
      <protection locked="0"/>
    </xf>
    <xf numFmtId="0" fontId="54" fillId="21" borderId="12" xfId="67" applyNumberFormat="1" applyFont="1" applyFill="1" applyBorder="1" applyAlignment="1" applyProtection="1">
      <alignment horizontal="center" vertical="center" shrinkToFit="1"/>
      <protection hidden="1"/>
    </xf>
    <xf numFmtId="0" fontId="54" fillId="21" borderId="17" xfId="67" applyNumberFormat="1" applyFont="1" applyFill="1" applyBorder="1" applyAlignment="1" applyProtection="1">
      <alignment horizontal="center" vertical="center" shrinkToFit="1"/>
      <protection hidden="1"/>
    </xf>
    <xf numFmtId="165" fontId="60" fillId="21" borderId="12" xfId="67" applyNumberFormat="1" applyFont="1" applyFill="1" applyBorder="1" applyAlignment="1" applyProtection="1">
      <alignment horizontal="center" vertical="center" wrapText="1" shrinkToFit="1"/>
      <protection hidden="1"/>
    </xf>
    <xf numFmtId="165" fontId="54" fillId="21" borderId="12" xfId="67" applyNumberFormat="1" applyFont="1" applyFill="1" applyBorder="1" applyAlignment="1" applyProtection="1">
      <alignment horizontal="center" vertical="center" shrinkToFit="1"/>
      <protection hidden="1"/>
    </xf>
    <xf numFmtId="4" fontId="54" fillId="21" borderId="12" xfId="67" applyNumberFormat="1" applyFont="1" applyFill="1" applyBorder="1" applyAlignment="1" applyProtection="1">
      <alignment horizontal="center" vertical="center" shrinkToFit="1"/>
      <protection hidden="1"/>
    </xf>
    <xf numFmtId="165" fontId="61" fillId="21" borderId="20" xfId="67" applyNumberFormat="1" applyFont="1" applyFill="1" applyBorder="1" applyAlignment="1" applyProtection="1">
      <alignment horizontal="center" vertical="center" wrapText="1" shrinkToFit="1"/>
      <protection hidden="1"/>
    </xf>
    <xf numFmtId="165" fontId="61" fillId="21" borderId="19" xfId="67" applyNumberFormat="1" applyFont="1" applyFill="1" applyBorder="1" applyAlignment="1" applyProtection="1">
      <alignment horizontal="center" vertical="center" wrapText="1" shrinkToFit="1"/>
      <protection hidden="1"/>
    </xf>
    <xf numFmtId="0" fontId="60" fillId="18" borderId="18" xfId="67" applyNumberFormat="1" applyFont="1" applyFill="1" applyBorder="1" applyAlignment="1" applyProtection="1">
      <alignment horizontal="center" vertical="center" wrapText="1"/>
      <protection hidden="1"/>
    </xf>
    <xf numFmtId="0" fontId="60" fillId="18" borderId="13" xfId="67" applyNumberFormat="1" applyFont="1" applyFill="1" applyBorder="1" applyAlignment="1" applyProtection="1">
      <alignment horizontal="center" vertical="center" wrapText="1"/>
      <protection hidden="1"/>
    </xf>
    <xf numFmtId="0" fontId="51" fillId="21" borderId="18" xfId="67" applyNumberFormat="1" applyFont="1" applyFill="1" applyBorder="1" applyAlignment="1" applyProtection="1">
      <alignment horizontal="center" vertical="center" wrapText="1"/>
      <protection hidden="1"/>
    </xf>
    <xf numFmtId="0" fontId="51" fillId="21" borderId="22" xfId="67" applyNumberFormat="1" applyFont="1" applyFill="1" applyBorder="1" applyAlignment="1" applyProtection="1">
      <alignment horizontal="center" vertical="center" wrapText="1"/>
      <protection hidden="1"/>
    </xf>
    <xf numFmtId="0" fontId="43" fillId="16" borderId="23" xfId="67" applyNumberFormat="1" applyFont="1" applyFill="1" applyBorder="1" applyAlignment="1" applyProtection="1">
      <alignment vertical="center" wrapText="1"/>
      <protection hidden="1"/>
    </xf>
    <xf numFmtId="0" fontId="43" fillId="16" borderId="0" xfId="67" applyNumberFormat="1" applyFont="1" applyFill="1" applyBorder="1" applyAlignment="1" applyProtection="1">
      <alignment vertical="center" wrapText="1"/>
      <protection hidden="1"/>
    </xf>
    <xf numFmtId="0" fontId="45" fillId="16" borderId="23" xfId="67" applyNumberFormat="1" applyFont="1" applyFill="1" applyBorder="1" applyAlignment="1" applyProtection="1">
      <alignment vertical="center" wrapText="1"/>
      <protection locked="0"/>
    </xf>
    <xf numFmtId="0" fontId="45" fillId="16" borderId="0" xfId="67" applyNumberFormat="1" applyFont="1" applyFill="1" applyBorder="1" applyAlignment="1" applyProtection="1">
      <alignment vertical="center" wrapText="1"/>
      <protection locked="0"/>
    </xf>
    <xf numFmtId="0" fontId="47" fillId="21" borderId="23" xfId="67" applyNumberFormat="1" applyFont="1" applyFill="1" applyBorder="1" applyAlignment="1" applyProtection="1">
      <alignment horizontal="left" vertical="center" wrapText="1"/>
      <protection hidden="1"/>
    </xf>
    <xf numFmtId="0" fontId="47" fillId="21" borderId="0" xfId="67" applyNumberFormat="1" applyFont="1" applyFill="1" applyBorder="1" applyAlignment="1" applyProtection="1">
      <alignment horizontal="left" vertical="center" wrapText="1"/>
      <protection hidden="1"/>
    </xf>
    <xf numFmtId="0" fontId="49" fillId="21" borderId="23" xfId="67" applyNumberFormat="1" applyFont="1" applyFill="1" applyBorder="1" applyAlignment="1" applyProtection="1">
      <alignment horizontal="left" vertical="center" wrapText="1"/>
      <protection hidden="1"/>
    </xf>
    <xf numFmtId="0" fontId="49" fillId="21" borderId="0" xfId="67" applyNumberFormat="1" applyFont="1" applyFill="1" applyBorder="1" applyAlignment="1" applyProtection="1">
      <alignment horizontal="left" vertical="center" wrapText="1"/>
      <protection hidden="1"/>
    </xf>
    <xf numFmtId="0" fontId="43" fillId="16" borderId="0" xfId="67" applyNumberFormat="1" applyFont="1" applyFill="1" applyBorder="1" applyAlignment="1" applyProtection="1">
      <alignment horizontal="left" vertical="center"/>
      <protection hidden="1"/>
    </xf>
    <xf numFmtId="0" fontId="54" fillId="18" borderId="17" xfId="67" applyNumberFormat="1" applyFont="1" applyFill="1" applyBorder="1" applyAlignment="1" applyProtection="1">
      <alignment horizontal="left" vertical="center" indent="1" shrinkToFit="1"/>
      <protection hidden="1"/>
    </xf>
    <xf numFmtId="0" fontId="54" fillId="18" borderId="15" xfId="67" applyNumberFormat="1" applyFont="1" applyFill="1" applyBorder="1" applyAlignment="1" applyProtection="1">
      <alignment horizontal="left" vertical="center" indent="1" shrinkToFit="1"/>
      <protection hidden="1"/>
    </xf>
    <xf numFmtId="0" fontId="58" fillId="0" borderId="0" xfId="67" applyFont="1" applyFill="1" applyBorder="1" applyAlignment="1" applyProtection="1">
      <alignment horizontal="center"/>
      <protection hidden="1"/>
    </xf>
    <xf numFmtId="0" fontId="54" fillId="9" borderId="17" xfId="67" applyNumberFormat="1" applyFont="1" applyFill="1" applyBorder="1" applyAlignment="1" applyProtection="1">
      <alignment horizontal="center" vertical="center" wrapText="1"/>
      <protection hidden="1"/>
    </xf>
    <xf numFmtId="0" fontId="54" fillId="9" borderId="15" xfId="67" applyNumberFormat="1" applyFont="1" applyFill="1" applyBorder="1" applyAlignment="1" applyProtection="1">
      <alignment horizontal="center" vertical="center" wrapText="1"/>
      <protection hidden="1"/>
    </xf>
    <xf numFmtId="0" fontId="54" fillId="18" borderId="16" xfId="67" applyNumberFormat="1" applyFont="1" applyFill="1" applyBorder="1" applyAlignment="1" applyProtection="1">
      <alignment horizontal="left" vertical="center" indent="1" shrinkToFit="1"/>
      <protection hidden="1"/>
    </xf>
    <xf numFmtId="0" fontId="54" fillId="18" borderId="33" xfId="67" applyNumberFormat="1" applyFont="1" applyFill="1" applyBorder="1" applyAlignment="1" applyProtection="1">
      <alignment horizontal="left" vertical="center" indent="1" shrinkToFit="1"/>
      <protection hidden="1"/>
    </xf>
    <xf numFmtId="0" fontId="46" fillId="16" borderId="12" xfId="67" applyNumberFormat="1" applyFont="1" applyFill="1" applyBorder="1" applyAlignment="1" applyProtection="1">
      <alignment horizontal="center" vertical="center" wrapText="1"/>
      <protection hidden="1"/>
    </xf>
    <xf numFmtId="0" fontId="46" fillId="16" borderId="15" xfId="67" applyNumberFormat="1" applyFont="1" applyFill="1" applyBorder="1" applyAlignment="1" applyProtection="1">
      <alignment horizontal="center" vertical="center" wrapText="1"/>
      <protection hidden="1"/>
    </xf>
    <xf numFmtId="0" fontId="46" fillId="16" borderId="14" xfId="67" applyNumberFormat="1" applyFont="1" applyFill="1" applyBorder="1" applyAlignment="1" applyProtection="1">
      <alignment horizontal="center" vertical="center" wrapText="1"/>
      <protection hidden="1"/>
    </xf>
    <xf numFmtId="0" fontId="65" fillId="20" borderId="0" xfId="84" applyFont="1" applyFill="1" applyAlignment="1" applyProtection="1">
      <alignment horizontal="left" vertical="center" wrapText="1"/>
      <protection hidden="1"/>
    </xf>
  </cellXfs>
  <cellStyles count="8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1" xfId="7" xr:uid="{00000000-0005-0000-0000-000006000000}"/>
    <cellStyle name="20% - Colore2" xfId="8" xr:uid="{00000000-0005-0000-0000-000007000000}"/>
    <cellStyle name="20% - Colore3" xfId="9" xr:uid="{00000000-0005-0000-0000-000008000000}"/>
    <cellStyle name="20% - Colore4" xfId="10" xr:uid="{00000000-0005-0000-0000-000009000000}"/>
    <cellStyle name="20% - Colore5" xfId="11" xr:uid="{00000000-0005-0000-0000-00000A000000}"/>
    <cellStyle name="20% - Colore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1" xfId="19" xr:uid="{00000000-0005-0000-0000-000012000000}"/>
    <cellStyle name="40% - Colore2" xfId="20" xr:uid="{00000000-0005-0000-0000-000013000000}"/>
    <cellStyle name="40% - Colore3" xfId="21" xr:uid="{00000000-0005-0000-0000-000014000000}"/>
    <cellStyle name="40% - Colore4" xfId="22" xr:uid="{00000000-0005-0000-0000-000015000000}"/>
    <cellStyle name="40% - Colore5" xfId="23" xr:uid="{00000000-0005-0000-0000-000016000000}"/>
    <cellStyle name="40% - Colore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1" xfId="31" xr:uid="{00000000-0005-0000-0000-00001E000000}"/>
    <cellStyle name="60% - Colore2" xfId="32" xr:uid="{00000000-0005-0000-0000-00001F000000}"/>
    <cellStyle name="60% - Colore3" xfId="33" xr:uid="{00000000-0005-0000-0000-000020000000}"/>
    <cellStyle name="60% - Colore4" xfId="34" xr:uid="{00000000-0005-0000-0000-000021000000}"/>
    <cellStyle name="60% - Colore5" xfId="35" xr:uid="{00000000-0005-0000-0000-000022000000}"/>
    <cellStyle name="60% - Colore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xr:uid="{00000000-0005-0000-0000-00002B000000}"/>
    <cellStyle name="Calculation" xfId="45" xr:uid="{00000000-0005-0000-0000-00002C000000}"/>
    <cellStyle name="Cella collegata" xfId="46" xr:uid="{00000000-0005-0000-0000-00002D000000}"/>
    <cellStyle name="Colore1" xfId="47" xr:uid="{00000000-0005-0000-0000-00002E000000}"/>
    <cellStyle name="Colore2" xfId="48" xr:uid="{00000000-0005-0000-0000-00002F000000}"/>
    <cellStyle name="Colore3" xfId="49" xr:uid="{00000000-0005-0000-0000-000030000000}"/>
    <cellStyle name="Colore4" xfId="50" xr:uid="{00000000-0005-0000-0000-000031000000}"/>
    <cellStyle name="Colore5" xfId="51" xr:uid="{00000000-0005-0000-0000-000032000000}"/>
    <cellStyle name="Colore6" xfId="52" xr:uid="{00000000-0005-0000-0000-000033000000}"/>
    <cellStyle name="Controlla cella" xfId="53" xr:uid="{00000000-0005-0000-0000-000034000000}"/>
    <cellStyle name="Čárky bez des. míst" xfId="54" builtinId="6"/>
    <cellStyle name="Explanatory Text" xfId="55" xr:uid="{00000000-0005-0000-0000-000036000000}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ypertextový odkaz 2" xfId="85" xr:uid="{BE8C4C61-D166-4F6A-B88D-4E8479521FD2}"/>
    <cellStyle name="Check Cell" xfId="61" xr:uid="{00000000-0005-0000-0000-00003D000000}"/>
    <cellStyle name="Input" xfId="62" xr:uid="{00000000-0005-0000-0000-00003E000000}"/>
    <cellStyle name="Linked Cell" xfId="63" xr:uid="{00000000-0005-0000-0000-00003F000000}"/>
    <cellStyle name="Neutral" xfId="64" xr:uid="{00000000-0005-0000-0000-000040000000}"/>
    <cellStyle name="Neutro" xfId="65" xr:uid="{00000000-0005-0000-0000-000041000000}"/>
    <cellStyle name="Non valido" xfId="66" xr:uid="{00000000-0005-0000-0000-000042000000}"/>
    <cellStyle name="Normální" xfId="0" builtinId="0"/>
    <cellStyle name="normální 2" xfId="67" xr:uid="{00000000-0005-0000-0000-000044000000}"/>
    <cellStyle name="normální 3" xfId="68" xr:uid="{00000000-0005-0000-0000-000045000000}"/>
    <cellStyle name="Normální 4" xfId="84" xr:uid="{C845F3BB-67D1-4C33-9A3E-DFC7A172FCD1}"/>
    <cellStyle name="Nota" xfId="69" xr:uid="{00000000-0005-0000-0000-000046000000}"/>
    <cellStyle name="Note" xfId="70" xr:uid="{00000000-0005-0000-0000-000047000000}"/>
    <cellStyle name="Output" xfId="71" xr:uid="{00000000-0005-0000-0000-000048000000}"/>
    <cellStyle name="Testo avviso" xfId="72" xr:uid="{00000000-0005-0000-0000-000049000000}"/>
    <cellStyle name="Testo descrittivo" xfId="73" xr:uid="{00000000-0005-0000-0000-00004A000000}"/>
    <cellStyle name="Title" xfId="74" xr:uid="{00000000-0005-0000-0000-00004B000000}"/>
    <cellStyle name="Titolo" xfId="75" xr:uid="{00000000-0005-0000-0000-00004C000000}"/>
    <cellStyle name="Titolo 1" xfId="76" xr:uid="{00000000-0005-0000-0000-00004D000000}"/>
    <cellStyle name="Titolo 2" xfId="77" xr:uid="{00000000-0005-0000-0000-00004E000000}"/>
    <cellStyle name="Titolo 3" xfId="78" xr:uid="{00000000-0005-0000-0000-00004F000000}"/>
    <cellStyle name="Titolo 4" xfId="79" xr:uid="{00000000-0005-0000-0000-000050000000}"/>
    <cellStyle name="Total" xfId="80" xr:uid="{00000000-0005-0000-0000-000051000000}"/>
    <cellStyle name="Totale" xfId="81" xr:uid="{00000000-0005-0000-0000-000052000000}"/>
    <cellStyle name="Valido" xfId="82" xr:uid="{00000000-0005-0000-0000-000053000000}"/>
    <cellStyle name="Warning Text" xfId="83" xr:uid="{00000000-0005-0000-0000-000054000000}"/>
  </cellStyles>
  <dxfs count="0"/>
  <tableStyles count="0" defaultTableStyle="TableStyleMedium9" defaultPivotStyle="PivotStyleLight16"/>
  <colors>
    <mruColors>
      <color rgb="FFFF0000"/>
      <color rgb="FF858585"/>
      <color rgb="FFAF19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</xdr:colOff>
      <xdr:row>0</xdr:row>
      <xdr:rowOff>0</xdr:rowOff>
    </xdr:from>
    <xdr:to>
      <xdr:col>8</xdr:col>
      <xdr:colOff>104775</xdr:colOff>
      <xdr:row>4</xdr:row>
      <xdr:rowOff>171450</xdr:rowOff>
    </xdr:to>
    <xdr:pic>
      <xdr:nvPicPr>
        <xdr:cNvPr id="3" name="Grafický objekt 2">
          <a:extLst>
            <a:ext uri="{FF2B5EF4-FFF2-40B4-BE49-F238E27FC236}">
              <a16:creationId xmlns:a16="http://schemas.microsoft.com/office/drawing/2014/main" id="{5CAD83C2-73C2-48C7-BFC4-4B6F2409E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68540" y="0"/>
          <a:ext cx="3777615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127000</xdr:colOff>
      <xdr:row>0</xdr:row>
      <xdr:rowOff>233680</xdr:rowOff>
    </xdr:from>
    <xdr:to>
      <xdr:col>18</xdr:col>
      <xdr:colOff>678392</xdr:colOff>
      <xdr:row>1</xdr:row>
      <xdr:rowOff>184299</xdr:rowOff>
    </xdr:to>
    <xdr:pic>
      <xdr:nvPicPr>
        <xdr:cNvPr id="9725" name="Immagini 3">
          <a:extLst>
            <a:ext uri="{FF2B5EF4-FFF2-40B4-BE49-F238E27FC236}">
              <a16:creationId xmlns:a16="http://schemas.microsoft.com/office/drawing/2014/main" id="{080935A1-A1E9-4625-8FA2-5A2EFCAD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02133" y="233680"/>
          <a:ext cx="2761192" cy="48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0</xdr:row>
      <xdr:rowOff>213360</xdr:rowOff>
    </xdr:from>
    <xdr:to>
      <xdr:col>14</xdr:col>
      <xdr:colOff>213360</xdr:colOff>
      <xdr:row>4</xdr:row>
      <xdr:rowOff>0</xdr:rowOff>
    </xdr:to>
    <xdr:pic>
      <xdr:nvPicPr>
        <xdr:cNvPr id="2" name="Immagini 3">
          <a:extLst>
            <a:ext uri="{FF2B5EF4-FFF2-40B4-BE49-F238E27FC236}">
              <a16:creationId xmlns:a16="http://schemas.microsoft.com/office/drawing/2014/main" id="{45BEE390-B1FF-4022-AEFE-8B2C3E25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213360"/>
          <a:ext cx="3238500" cy="586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15</xdr:col>
      <xdr:colOff>76200</xdr:colOff>
      <xdr:row>40</xdr:row>
      <xdr:rowOff>182880</xdr:rowOff>
    </xdr:to>
    <xdr:pic>
      <xdr:nvPicPr>
        <xdr:cNvPr id="3" name="Immagini 2">
          <a:extLst>
            <a:ext uri="{FF2B5EF4-FFF2-40B4-BE49-F238E27FC236}">
              <a16:creationId xmlns:a16="http://schemas.microsoft.com/office/drawing/2014/main" id="{1F741BB5-905C-48F2-ADDB-954DDFE1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12245340" cy="86791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70"/>
  <sheetViews>
    <sheetView tabSelected="1" topLeftCell="B1" zoomScaleNormal="100" zoomScaleSheetLayoutView="100" workbookViewId="0">
      <selection activeCell="I49" sqref="I49"/>
    </sheetView>
  </sheetViews>
  <sheetFormatPr defaultColWidth="8.8984375" defaultRowHeight="13.5" x14ac:dyDescent="0.15"/>
  <cols>
    <col min="1" max="1" width="10.3828125" style="31" customWidth="1"/>
    <col min="2" max="2" width="35.05859375" style="15" customWidth="1"/>
    <col min="3" max="3" width="58.390625" style="15" customWidth="1"/>
    <col min="4" max="8" width="11.4609375" style="32" customWidth="1"/>
    <col min="9" max="16384" width="8.8984375" style="17"/>
  </cols>
  <sheetData>
    <row r="1" spans="1:8" s="10" customFormat="1" ht="21" customHeight="1" x14ac:dyDescent="0.15">
      <c r="A1" s="8" t="s">
        <v>0</v>
      </c>
      <c r="B1" s="9"/>
      <c r="C1" s="9"/>
    </row>
    <row r="2" spans="1:8" s="10" customFormat="1" ht="21" customHeight="1" x14ac:dyDescent="0.15">
      <c r="A2" s="11" t="s">
        <v>1</v>
      </c>
      <c r="B2" s="9"/>
      <c r="C2" s="9"/>
    </row>
    <row r="3" spans="1:8" s="10" customFormat="1" ht="21" customHeight="1" x14ac:dyDescent="0.15">
      <c r="A3" s="11" t="s">
        <v>42</v>
      </c>
      <c r="B3" s="9"/>
      <c r="C3" s="9"/>
    </row>
    <row r="4" spans="1:8" s="10" customFormat="1" ht="21" customHeight="1" x14ac:dyDescent="0.15">
      <c r="A4" s="11" t="s">
        <v>40</v>
      </c>
      <c r="B4" s="9"/>
      <c r="C4" s="9"/>
    </row>
    <row r="5" spans="1:8" s="10" customFormat="1" ht="21" customHeight="1" x14ac:dyDescent="0.15">
      <c r="A5" s="11" t="s">
        <v>2</v>
      </c>
      <c r="B5" s="9"/>
      <c r="C5" s="9"/>
    </row>
    <row r="6" spans="1:8" s="10" customFormat="1" ht="37.9" customHeight="1" x14ac:dyDescent="0.2">
      <c r="A6" s="12"/>
      <c r="B6" s="9"/>
      <c r="C6" s="9"/>
    </row>
    <row r="7" spans="1:8" s="13" customFormat="1" ht="22.15" customHeight="1" x14ac:dyDescent="0.25">
      <c r="A7" s="185" t="s">
        <v>106</v>
      </c>
      <c r="B7" s="185"/>
      <c r="C7" s="186"/>
      <c r="D7" s="186"/>
      <c r="E7" s="186"/>
      <c r="F7" s="186"/>
      <c r="G7" s="186"/>
      <c r="H7" s="186"/>
    </row>
    <row r="8" spans="1:8" ht="36" customHeight="1" x14ac:dyDescent="0.15">
      <c r="A8" s="14"/>
      <c r="D8" s="16"/>
      <c r="E8" s="16"/>
      <c r="F8" s="16"/>
      <c r="G8" s="16"/>
      <c r="H8" s="16"/>
    </row>
    <row r="9" spans="1:8" s="50" customFormat="1" ht="24.6" customHeight="1" x14ac:dyDescent="0.2">
      <c r="A9" s="190" t="s">
        <v>3</v>
      </c>
      <c r="B9" s="187" t="s">
        <v>4</v>
      </c>
      <c r="C9" s="187" t="s">
        <v>24</v>
      </c>
      <c r="D9" s="77" t="s">
        <v>41</v>
      </c>
      <c r="E9" s="77" t="s">
        <v>5</v>
      </c>
      <c r="F9" s="47" t="s">
        <v>6</v>
      </c>
      <c r="G9" s="47" t="s">
        <v>7</v>
      </c>
      <c r="H9" s="18" t="s">
        <v>8</v>
      </c>
    </row>
    <row r="10" spans="1:8" s="50" customFormat="1" ht="24.6" customHeight="1" x14ac:dyDescent="0.2">
      <c r="A10" s="191"/>
      <c r="B10" s="188"/>
      <c r="C10" s="188"/>
      <c r="D10" s="94" t="s">
        <v>55</v>
      </c>
      <c r="E10" s="94" t="s">
        <v>54</v>
      </c>
      <c r="F10" s="51" t="s">
        <v>30</v>
      </c>
      <c r="G10" s="51" t="s">
        <v>31</v>
      </c>
      <c r="H10" s="51" t="s">
        <v>32</v>
      </c>
    </row>
    <row r="11" spans="1:8" s="50" customFormat="1" ht="24.6" customHeight="1" x14ac:dyDescent="0.2">
      <c r="A11" s="192"/>
      <c r="B11" s="189"/>
      <c r="C11" s="189"/>
      <c r="D11" s="52" t="s">
        <v>26</v>
      </c>
      <c r="E11" s="52" t="s">
        <v>26</v>
      </c>
      <c r="F11" s="52" t="s">
        <v>26</v>
      </c>
      <c r="G11" s="52" t="s">
        <v>26</v>
      </c>
      <c r="H11" s="52" t="s">
        <v>26</v>
      </c>
    </row>
    <row r="12" spans="1:8" s="19" customFormat="1" ht="27.6" customHeight="1" x14ac:dyDescent="0.2">
      <c r="A12" s="193" t="s">
        <v>108</v>
      </c>
      <c r="B12" s="194"/>
      <c r="C12" s="194"/>
      <c r="D12" s="194"/>
      <c r="E12" s="194"/>
      <c r="F12" s="194"/>
      <c r="G12" s="194"/>
      <c r="H12" s="195"/>
    </row>
    <row r="13" spans="1:8" s="21" customFormat="1" ht="24.6" customHeight="1" x14ac:dyDescent="0.15">
      <c r="A13" s="37">
        <v>4300463</v>
      </c>
      <c r="B13" s="6" t="s">
        <v>58</v>
      </c>
      <c r="C13" s="20" t="s">
        <v>96</v>
      </c>
      <c r="D13" s="48" t="s">
        <v>9</v>
      </c>
      <c r="E13" s="35">
        <v>5290</v>
      </c>
      <c r="F13" s="49">
        <f t="shared" ref="F13:F14" si="0">SUM(E13*0.9)</f>
        <v>4761</v>
      </c>
      <c r="G13" s="49">
        <f t="shared" ref="G13:G14" si="1">SUM(E13*0.87)</f>
        <v>4602.3</v>
      </c>
      <c r="H13" s="49">
        <f t="shared" ref="H13:H14" si="2">SUM(E13*0.84)</f>
        <v>4443.5999999999995</v>
      </c>
    </row>
    <row r="14" spans="1:8" s="21" customFormat="1" ht="24.6" customHeight="1" x14ac:dyDescent="0.15">
      <c r="A14" s="37">
        <v>4300464</v>
      </c>
      <c r="B14" s="6" t="s">
        <v>59</v>
      </c>
      <c r="C14" s="20" t="s">
        <v>97</v>
      </c>
      <c r="D14" s="48" t="s">
        <v>9</v>
      </c>
      <c r="E14" s="35">
        <v>5190</v>
      </c>
      <c r="F14" s="49">
        <f t="shared" si="0"/>
        <v>4671</v>
      </c>
      <c r="G14" s="49">
        <f t="shared" si="1"/>
        <v>4515.3</v>
      </c>
      <c r="H14" s="49">
        <f t="shared" si="2"/>
        <v>4359.5999999999995</v>
      </c>
    </row>
    <row r="15" spans="1:8" s="21" customFormat="1" ht="24.6" customHeight="1" x14ac:dyDescent="0.15">
      <c r="A15" s="37">
        <v>4300474</v>
      </c>
      <c r="B15" s="6" t="s">
        <v>64</v>
      </c>
      <c r="C15" s="20" t="s">
        <v>100</v>
      </c>
      <c r="D15" s="48" t="s">
        <v>9</v>
      </c>
      <c r="E15" s="35">
        <v>3190</v>
      </c>
      <c r="F15" s="49">
        <f>SUM(E15*0.9)</f>
        <v>2871</v>
      </c>
      <c r="G15" s="49">
        <f>SUM(E15*0.87)</f>
        <v>2775.3</v>
      </c>
      <c r="H15" s="49">
        <f>SUM(E15*0.84)</f>
        <v>2679.6</v>
      </c>
    </row>
    <row r="16" spans="1:8" s="21" customFormat="1" ht="24.6" customHeight="1" x14ac:dyDescent="0.15">
      <c r="A16" s="37">
        <v>4300475</v>
      </c>
      <c r="B16" s="109" t="s">
        <v>65</v>
      </c>
      <c r="C16" s="20" t="s">
        <v>100</v>
      </c>
      <c r="D16" s="48" t="s">
        <v>9</v>
      </c>
      <c r="E16" s="35">
        <v>3190</v>
      </c>
      <c r="F16" s="49">
        <f>SUM(E16*0.9)</f>
        <v>2871</v>
      </c>
      <c r="G16" s="49">
        <f t="shared" ref="G16" si="3">SUM(E16*0.87)</f>
        <v>2775.3</v>
      </c>
      <c r="H16" s="49">
        <f>SUM(E16*0.84)</f>
        <v>2679.6</v>
      </c>
    </row>
    <row r="17" spans="1:8" s="21" customFormat="1" ht="24.6" customHeight="1" x14ac:dyDescent="0.15">
      <c r="A17" s="37">
        <v>4300465</v>
      </c>
      <c r="B17" s="33" t="s">
        <v>60</v>
      </c>
      <c r="C17" s="20" t="s">
        <v>98</v>
      </c>
      <c r="D17" s="48" t="s">
        <v>9</v>
      </c>
      <c r="E17" s="35">
        <v>2190</v>
      </c>
      <c r="F17" s="49">
        <f t="shared" ref="F17:F20" si="4">SUM(E17*0.9)</f>
        <v>1971</v>
      </c>
      <c r="G17" s="49">
        <f t="shared" ref="G17:G20" si="5">SUM(E17*0.87)</f>
        <v>1905.3</v>
      </c>
      <c r="H17" s="49">
        <f t="shared" ref="H17:H20" si="6">SUM(E17*0.84)</f>
        <v>1839.6</v>
      </c>
    </row>
    <row r="18" spans="1:8" s="21" customFormat="1" ht="24.6" customHeight="1" x14ac:dyDescent="0.15">
      <c r="A18" s="37">
        <v>4300211</v>
      </c>
      <c r="B18" s="33" t="s">
        <v>61</v>
      </c>
      <c r="C18" s="20" t="s">
        <v>99</v>
      </c>
      <c r="D18" s="48" t="s">
        <v>9</v>
      </c>
      <c r="E18" s="35">
        <v>1590</v>
      </c>
      <c r="F18" s="49">
        <f t="shared" ref="F18" si="7">SUM(E18*0.9)</f>
        <v>1431</v>
      </c>
      <c r="G18" s="49">
        <f t="shared" ref="G18" si="8">SUM(E18*0.87)</f>
        <v>1383.3</v>
      </c>
      <c r="H18" s="49">
        <f t="shared" ref="H18" si="9">SUM(E18*0.84)</f>
        <v>1335.6</v>
      </c>
    </row>
    <row r="19" spans="1:8" s="21" customFormat="1" ht="24.6" customHeight="1" x14ac:dyDescent="0.15">
      <c r="A19" s="37">
        <v>4300212</v>
      </c>
      <c r="B19" s="33" t="s">
        <v>62</v>
      </c>
      <c r="C19" s="20" t="s">
        <v>101</v>
      </c>
      <c r="D19" s="48" t="s">
        <v>9</v>
      </c>
      <c r="E19" s="35">
        <v>1590</v>
      </c>
      <c r="F19" s="49">
        <f t="shared" si="4"/>
        <v>1431</v>
      </c>
      <c r="G19" s="49">
        <f t="shared" si="5"/>
        <v>1383.3</v>
      </c>
      <c r="H19" s="49">
        <f t="shared" si="6"/>
        <v>1335.6</v>
      </c>
    </row>
    <row r="20" spans="1:8" s="21" customFormat="1" ht="24.6" customHeight="1" x14ac:dyDescent="0.15">
      <c r="A20" s="37">
        <v>4300223</v>
      </c>
      <c r="B20" s="33" t="s">
        <v>63</v>
      </c>
      <c r="C20" s="20" t="s">
        <v>102</v>
      </c>
      <c r="D20" s="48" t="s">
        <v>9</v>
      </c>
      <c r="E20" s="35">
        <v>1590</v>
      </c>
      <c r="F20" s="49">
        <f t="shared" si="4"/>
        <v>1431</v>
      </c>
      <c r="G20" s="49">
        <f t="shared" si="5"/>
        <v>1383.3</v>
      </c>
      <c r="H20" s="49">
        <f t="shared" si="6"/>
        <v>1335.6</v>
      </c>
    </row>
    <row r="21" spans="1:8" s="19" customFormat="1" ht="28.9" customHeight="1" x14ac:dyDescent="0.2">
      <c r="A21" s="193" t="s">
        <v>109</v>
      </c>
      <c r="B21" s="194"/>
      <c r="C21" s="194"/>
      <c r="D21" s="194"/>
      <c r="E21" s="194"/>
      <c r="F21" s="194"/>
      <c r="G21" s="194"/>
      <c r="H21" s="195"/>
    </row>
    <row r="22" spans="1:8" s="21" customFormat="1" ht="27.6" customHeight="1" x14ac:dyDescent="0.15">
      <c r="A22" s="37">
        <v>4300526</v>
      </c>
      <c r="B22" s="6" t="s">
        <v>120</v>
      </c>
      <c r="C22" s="22" t="s">
        <v>103</v>
      </c>
      <c r="D22" s="48" t="s">
        <v>9</v>
      </c>
      <c r="E22" s="35">
        <v>3490</v>
      </c>
      <c r="F22" s="49">
        <f t="shared" ref="F22" si="10">SUM(E22*0.9)</f>
        <v>3141</v>
      </c>
      <c r="G22" s="49">
        <f t="shared" ref="G22" si="11">SUM(E22*0.87)</f>
        <v>3036.3</v>
      </c>
      <c r="H22" s="49">
        <f t="shared" ref="H22" si="12">SUM(E22*0.84)</f>
        <v>2931.6</v>
      </c>
    </row>
    <row r="23" spans="1:8" s="21" customFormat="1" ht="27.6" customHeight="1" x14ac:dyDescent="0.15">
      <c r="A23" s="37">
        <v>4300214</v>
      </c>
      <c r="B23" s="6" t="s">
        <v>67</v>
      </c>
      <c r="C23" s="22" t="s">
        <v>103</v>
      </c>
      <c r="D23" s="48" t="s">
        <v>9</v>
      </c>
      <c r="E23" s="35">
        <v>2490</v>
      </c>
      <c r="F23" s="49">
        <f t="shared" ref="F23:F25" si="13">SUM(E23*0.9)</f>
        <v>2241</v>
      </c>
      <c r="G23" s="49">
        <f t="shared" ref="G23" si="14">SUM(E23*0.87)</f>
        <v>2166.3000000000002</v>
      </c>
      <c r="H23" s="49">
        <f t="shared" ref="H23:H25" si="15">SUM(E23*0.84)</f>
        <v>2091.6</v>
      </c>
    </row>
    <row r="24" spans="1:8" s="21" customFormat="1" ht="27.6" customHeight="1" x14ac:dyDescent="0.15">
      <c r="A24" s="37">
        <v>4300225</v>
      </c>
      <c r="B24" s="6" t="s">
        <v>68</v>
      </c>
      <c r="C24" s="22" t="s">
        <v>103</v>
      </c>
      <c r="D24" s="48" t="s">
        <v>9</v>
      </c>
      <c r="E24" s="35">
        <v>2490</v>
      </c>
      <c r="F24" s="49">
        <f t="shared" si="13"/>
        <v>2241</v>
      </c>
      <c r="G24" s="49">
        <f t="shared" ref="G24" si="16">SUM(E24*0.87)</f>
        <v>2166.3000000000002</v>
      </c>
      <c r="H24" s="49">
        <f t="shared" si="15"/>
        <v>2091.6</v>
      </c>
    </row>
    <row r="25" spans="1:8" s="21" customFormat="1" ht="27.6" customHeight="1" x14ac:dyDescent="0.15">
      <c r="A25" s="37">
        <v>4300466</v>
      </c>
      <c r="B25" s="6" t="s">
        <v>69</v>
      </c>
      <c r="C25" s="110" t="s">
        <v>66</v>
      </c>
      <c r="D25" s="48" t="s">
        <v>9</v>
      </c>
      <c r="E25" s="35">
        <v>2190</v>
      </c>
      <c r="F25" s="49">
        <f t="shared" si="13"/>
        <v>1971</v>
      </c>
      <c r="G25" s="49">
        <f t="shared" ref="G25" si="17">SUM(E25*0.87)</f>
        <v>1905.3</v>
      </c>
      <c r="H25" s="49">
        <f t="shared" si="15"/>
        <v>1839.6</v>
      </c>
    </row>
    <row r="26" spans="1:8" s="19" customFormat="1" ht="28.15" customHeight="1" x14ac:dyDescent="0.2">
      <c r="A26" s="193" t="s">
        <v>110</v>
      </c>
      <c r="B26" s="194"/>
      <c r="C26" s="194"/>
      <c r="D26" s="194"/>
      <c r="E26" s="194"/>
      <c r="F26" s="194"/>
      <c r="G26" s="194"/>
      <c r="H26" s="195"/>
    </row>
    <row r="27" spans="1:8" s="21" customFormat="1" ht="27" customHeight="1" x14ac:dyDescent="0.15">
      <c r="A27" s="37">
        <v>4300485</v>
      </c>
      <c r="B27" s="6" t="s">
        <v>111</v>
      </c>
      <c r="C27" s="20" t="s">
        <v>115</v>
      </c>
      <c r="D27" s="48" t="s">
        <v>9</v>
      </c>
      <c r="E27" s="35">
        <v>1190</v>
      </c>
      <c r="F27" s="49">
        <f t="shared" ref="F27:F30" si="18">SUM(E27*0.9)</f>
        <v>1071</v>
      </c>
      <c r="G27" s="49">
        <f t="shared" ref="G27:G30" si="19">SUM(E27*0.87)</f>
        <v>1035.3</v>
      </c>
      <c r="H27" s="49">
        <f t="shared" ref="H27:H30" si="20">SUM(E27*0.84)</f>
        <v>999.59999999999991</v>
      </c>
    </row>
    <row r="28" spans="1:8" s="21" customFormat="1" ht="27" customHeight="1" x14ac:dyDescent="0.15">
      <c r="A28" s="37">
        <v>4300484</v>
      </c>
      <c r="B28" s="6" t="s">
        <v>112</v>
      </c>
      <c r="C28" s="20" t="s">
        <v>116</v>
      </c>
      <c r="D28" s="48" t="s">
        <v>9</v>
      </c>
      <c r="E28" s="35">
        <v>1290</v>
      </c>
      <c r="F28" s="49">
        <f t="shared" si="18"/>
        <v>1161</v>
      </c>
      <c r="G28" s="49">
        <f t="shared" si="19"/>
        <v>1122.3</v>
      </c>
      <c r="H28" s="49">
        <f t="shared" si="20"/>
        <v>1083.5999999999999</v>
      </c>
    </row>
    <row r="29" spans="1:8" s="21" customFormat="1" ht="27" customHeight="1" x14ac:dyDescent="0.15">
      <c r="A29" s="37">
        <v>4300210</v>
      </c>
      <c r="B29" s="6" t="s">
        <v>113</v>
      </c>
      <c r="C29" s="20" t="s">
        <v>57</v>
      </c>
      <c r="D29" s="48" t="s">
        <v>9</v>
      </c>
      <c r="E29" s="35">
        <v>890</v>
      </c>
      <c r="F29" s="49">
        <f t="shared" si="18"/>
        <v>801</v>
      </c>
      <c r="G29" s="49">
        <f t="shared" si="19"/>
        <v>774.3</v>
      </c>
      <c r="H29" s="49">
        <f t="shared" si="20"/>
        <v>747.6</v>
      </c>
    </row>
    <row r="30" spans="1:8" s="21" customFormat="1" ht="27" customHeight="1" x14ac:dyDescent="0.15">
      <c r="A30" s="37">
        <v>4300528</v>
      </c>
      <c r="B30" s="6" t="s">
        <v>114</v>
      </c>
      <c r="C30" s="20" t="s">
        <v>117</v>
      </c>
      <c r="D30" s="48" t="s">
        <v>9</v>
      </c>
      <c r="E30" s="35">
        <v>850</v>
      </c>
      <c r="F30" s="49">
        <f t="shared" si="18"/>
        <v>765</v>
      </c>
      <c r="G30" s="49">
        <f t="shared" si="19"/>
        <v>739.5</v>
      </c>
      <c r="H30" s="49">
        <f t="shared" si="20"/>
        <v>714</v>
      </c>
    </row>
    <row r="31" spans="1:8" s="21" customFormat="1" ht="26.45" customHeight="1" x14ac:dyDescent="0.15">
      <c r="A31" s="193" t="s">
        <v>118</v>
      </c>
      <c r="B31" s="194"/>
      <c r="C31" s="194"/>
      <c r="D31" s="194"/>
      <c r="E31" s="194"/>
      <c r="F31" s="194"/>
      <c r="G31" s="194"/>
      <c r="H31" s="195"/>
    </row>
    <row r="32" spans="1:8" s="21" customFormat="1" ht="23.45" customHeight="1" x14ac:dyDescent="0.15">
      <c r="A32" s="37">
        <v>4300467</v>
      </c>
      <c r="B32" s="6" t="s">
        <v>71</v>
      </c>
      <c r="C32" s="20" t="s">
        <v>104</v>
      </c>
      <c r="D32" s="48">
        <f t="shared" ref="D32:D39" si="21">E32*1.15</f>
        <v>6083.4999999999991</v>
      </c>
      <c r="E32" s="35">
        <v>5290</v>
      </c>
      <c r="F32" s="49">
        <f>SUM(E32*0.9)</f>
        <v>4761</v>
      </c>
      <c r="G32" s="49">
        <f>SUM(E32*0.87)</f>
        <v>4602.3</v>
      </c>
      <c r="H32" s="49">
        <f>SUM(E32*0.84)</f>
        <v>4443.5999999999995</v>
      </c>
    </row>
    <row r="33" spans="1:8" s="21" customFormat="1" ht="23.45" customHeight="1" x14ac:dyDescent="0.15">
      <c r="A33" s="34">
        <v>4300468</v>
      </c>
      <c r="B33" s="6" t="s">
        <v>72</v>
      </c>
      <c r="C33" s="20" t="s">
        <v>97</v>
      </c>
      <c r="D33" s="48">
        <f t="shared" si="21"/>
        <v>5968.4999999999991</v>
      </c>
      <c r="E33" s="35">
        <v>5190</v>
      </c>
      <c r="F33" s="49">
        <f t="shared" ref="F33:F39" si="22">SUM(E33*0.9)</f>
        <v>4671</v>
      </c>
      <c r="G33" s="49">
        <f t="shared" ref="G33:G39" si="23">SUM(E33*0.87)</f>
        <v>4515.3</v>
      </c>
      <c r="H33" s="49">
        <f t="shared" ref="H33:H39" si="24">SUM(E33*0.84)</f>
        <v>4359.5999999999995</v>
      </c>
    </row>
    <row r="34" spans="1:8" s="21" customFormat="1" ht="23.45" customHeight="1" x14ac:dyDescent="0.15">
      <c r="A34" s="34">
        <v>4300478</v>
      </c>
      <c r="B34" s="6" t="s">
        <v>77</v>
      </c>
      <c r="C34" s="20" t="s">
        <v>100</v>
      </c>
      <c r="D34" s="48">
        <f>E34*1.15</f>
        <v>3668.4999999999995</v>
      </c>
      <c r="E34" s="35">
        <v>3190</v>
      </c>
      <c r="F34" s="49">
        <f>SUM(E34*0.9)</f>
        <v>2871</v>
      </c>
      <c r="G34" s="49">
        <f>SUM(E34*0.87)</f>
        <v>2775.3</v>
      </c>
      <c r="H34" s="49">
        <f>SUM(E34*0.84)</f>
        <v>2679.6</v>
      </c>
    </row>
    <row r="35" spans="1:8" s="21" customFormat="1" ht="23.45" customHeight="1" x14ac:dyDescent="0.15">
      <c r="A35" s="34">
        <v>4300477</v>
      </c>
      <c r="B35" s="109" t="s">
        <v>78</v>
      </c>
      <c r="C35" s="20" t="s">
        <v>100</v>
      </c>
      <c r="D35" s="48">
        <f>E35*1.15</f>
        <v>3668.4999999999995</v>
      </c>
      <c r="E35" s="35">
        <v>3190</v>
      </c>
      <c r="F35" s="49">
        <f>SUM(E35*0.9)</f>
        <v>2871</v>
      </c>
      <c r="G35" s="49">
        <f>SUM(E35*0.87)</f>
        <v>2775.3</v>
      </c>
      <c r="H35" s="49">
        <f>SUM(E35*0.84)</f>
        <v>2679.6</v>
      </c>
    </row>
    <row r="36" spans="1:8" s="21" customFormat="1" ht="23.45" customHeight="1" x14ac:dyDescent="0.15">
      <c r="A36" s="34">
        <v>4300469</v>
      </c>
      <c r="B36" s="33" t="s">
        <v>73</v>
      </c>
      <c r="C36" s="20" t="s">
        <v>98</v>
      </c>
      <c r="D36" s="48">
        <f>E36*1.15</f>
        <v>2518.5</v>
      </c>
      <c r="E36" s="35">
        <v>2190</v>
      </c>
      <c r="F36" s="49">
        <f t="shared" ref="F36" si="25">SUM(E36*0.9)</f>
        <v>1971</v>
      </c>
      <c r="G36" s="49">
        <f t="shared" ref="G36" si="26">SUM(E36*0.87)</f>
        <v>1905.3</v>
      </c>
      <c r="H36" s="49">
        <f t="shared" ref="H36" si="27">SUM(E36*0.84)</f>
        <v>1839.6</v>
      </c>
    </row>
    <row r="37" spans="1:8" s="21" customFormat="1" ht="23.45" customHeight="1" x14ac:dyDescent="0.15">
      <c r="A37" s="34">
        <v>4300218</v>
      </c>
      <c r="B37" s="33" t="s">
        <v>74</v>
      </c>
      <c r="C37" s="20" t="s">
        <v>99</v>
      </c>
      <c r="D37" s="48">
        <f t="shared" si="21"/>
        <v>1713.4999999999998</v>
      </c>
      <c r="E37" s="35">
        <v>1490</v>
      </c>
      <c r="F37" s="49">
        <f t="shared" si="22"/>
        <v>1341</v>
      </c>
      <c r="G37" s="49">
        <f t="shared" si="23"/>
        <v>1296.3</v>
      </c>
      <c r="H37" s="49">
        <f t="shared" si="24"/>
        <v>1251.5999999999999</v>
      </c>
    </row>
    <row r="38" spans="1:8" s="21" customFormat="1" ht="23.45" customHeight="1" x14ac:dyDescent="0.15">
      <c r="A38" s="34">
        <v>4300220</v>
      </c>
      <c r="B38" s="33" t="s">
        <v>75</v>
      </c>
      <c r="C38" s="20" t="s">
        <v>105</v>
      </c>
      <c r="D38" s="48">
        <f t="shared" si="21"/>
        <v>1713.4999999999998</v>
      </c>
      <c r="E38" s="35">
        <v>1490</v>
      </c>
      <c r="F38" s="49">
        <f t="shared" si="22"/>
        <v>1341</v>
      </c>
      <c r="G38" s="49">
        <f t="shared" si="23"/>
        <v>1296.3</v>
      </c>
      <c r="H38" s="49">
        <f t="shared" si="24"/>
        <v>1251.5999999999999</v>
      </c>
    </row>
    <row r="39" spans="1:8" s="21" customFormat="1" ht="23.45" customHeight="1" x14ac:dyDescent="0.15">
      <c r="A39" s="34">
        <v>4300227</v>
      </c>
      <c r="B39" s="33" t="s">
        <v>76</v>
      </c>
      <c r="C39" s="20" t="s">
        <v>101</v>
      </c>
      <c r="D39" s="48">
        <f t="shared" si="21"/>
        <v>1713.4999999999998</v>
      </c>
      <c r="E39" s="35">
        <v>1490</v>
      </c>
      <c r="F39" s="49">
        <f t="shared" si="22"/>
        <v>1341</v>
      </c>
      <c r="G39" s="49">
        <f t="shared" si="23"/>
        <v>1296.3</v>
      </c>
      <c r="H39" s="49">
        <f t="shared" si="24"/>
        <v>1251.5999999999999</v>
      </c>
    </row>
    <row r="40" spans="1:8" s="21" customFormat="1" ht="26.45" customHeight="1" x14ac:dyDescent="0.15">
      <c r="A40" s="193" t="s">
        <v>122</v>
      </c>
      <c r="B40" s="194"/>
      <c r="C40" s="194"/>
      <c r="D40" s="194"/>
      <c r="E40" s="194"/>
      <c r="F40" s="194"/>
      <c r="G40" s="194"/>
      <c r="H40" s="195"/>
    </row>
    <row r="41" spans="1:8" s="21" customFormat="1" ht="25.15" customHeight="1" x14ac:dyDescent="0.15">
      <c r="A41" s="37">
        <v>4300527</v>
      </c>
      <c r="B41" s="6" t="s">
        <v>119</v>
      </c>
      <c r="C41" s="22" t="s">
        <v>103</v>
      </c>
      <c r="D41" s="48">
        <f>E41*1.15</f>
        <v>4013.4999999999995</v>
      </c>
      <c r="E41" s="35">
        <v>3490</v>
      </c>
      <c r="F41" s="49">
        <f t="shared" ref="F41" si="28">SUM(E41*0.9)</f>
        <v>3141</v>
      </c>
      <c r="G41" s="49">
        <f t="shared" ref="G41" si="29">SUM(E41*0.87)</f>
        <v>3036.3</v>
      </c>
      <c r="H41" s="49">
        <f t="shared" ref="H41" si="30">SUM(E41*0.84)</f>
        <v>2931.6</v>
      </c>
    </row>
    <row r="42" spans="1:8" s="21" customFormat="1" ht="25.15" customHeight="1" x14ac:dyDescent="0.15">
      <c r="A42" s="37">
        <v>4300221</v>
      </c>
      <c r="B42" s="6" t="s">
        <v>79</v>
      </c>
      <c r="C42" s="22" t="s">
        <v>103</v>
      </c>
      <c r="D42" s="48">
        <f>E42*1.15</f>
        <v>2863.5</v>
      </c>
      <c r="E42" s="35">
        <v>2490</v>
      </c>
      <c r="F42" s="49">
        <f>SUM(E42*0.9)</f>
        <v>2241</v>
      </c>
      <c r="G42" s="49">
        <f>SUM(E42*0.87)</f>
        <v>2166.3000000000002</v>
      </c>
      <c r="H42" s="49">
        <f>SUM(E42*0.84)</f>
        <v>2091.6</v>
      </c>
    </row>
    <row r="43" spans="1:8" s="21" customFormat="1" ht="25.15" customHeight="1" x14ac:dyDescent="0.15">
      <c r="A43" s="37">
        <v>4300228</v>
      </c>
      <c r="B43" s="6" t="s">
        <v>80</v>
      </c>
      <c r="C43" s="22" t="s">
        <v>103</v>
      </c>
      <c r="D43" s="48">
        <f>E43*1.15</f>
        <v>2863.5</v>
      </c>
      <c r="E43" s="35">
        <v>2490</v>
      </c>
      <c r="F43" s="49">
        <f>SUM(E43*0.9)</f>
        <v>2241</v>
      </c>
      <c r="G43" s="49">
        <f>SUM(E43*0.87)</f>
        <v>2166.3000000000002</v>
      </c>
      <c r="H43" s="49">
        <f>SUM(E43*0.84)</f>
        <v>2091.6</v>
      </c>
    </row>
    <row r="44" spans="1:8" s="21" customFormat="1" ht="25.15" customHeight="1" x14ac:dyDescent="0.15">
      <c r="A44" s="37">
        <v>4300472</v>
      </c>
      <c r="B44" s="6" t="s">
        <v>81</v>
      </c>
      <c r="C44" s="110" t="s">
        <v>66</v>
      </c>
      <c r="D44" s="48">
        <f>E44*1.15</f>
        <v>2518.5</v>
      </c>
      <c r="E44" s="35">
        <v>2190</v>
      </c>
      <c r="F44" s="49">
        <f>SUM(E44*0.9)</f>
        <v>1971</v>
      </c>
      <c r="G44" s="49">
        <f>SUM(E44*0.87)</f>
        <v>1905.3</v>
      </c>
      <c r="H44" s="49">
        <f>SUM(E44*0.84)</f>
        <v>1839.6</v>
      </c>
    </row>
    <row r="45" spans="1:8" s="21" customFormat="1" ht="28.15" customHeight="1" x14ac:dyDescent="0.15">
      <c r="A45" s="193" t="s">
        <v>121</v>
      </c>
      <c r="B45" s="194"/>
      <c r="C45" s="194"/>
      <c r="D45" s="194"/>
      <c r="E45" s="194"/>
      <c r="F45" s="194"/>
      <c r="G45" s="194"/>
      <c r="H45" s="195"/>
    </row>
    <row r="46" spans="1:8" s="21" customFormat="1" ht="27.6" customHeight="1" x14ac:dyDescent="0.15">
      <c r="A46" s="119">
        <v>4300487</v>
      </c>
      <c r="B46" s="6" t="s">
        <v>123</v>
      </c>
      <c r="C46" s="20" t="s">
        <v>115</v>
      </c>
      <c r="D46" s="48">
        <f>E46*1.15</f>
        <v>1368.5</v>
      </c>
      <c r="E46" s="35">
        <v>1190</v>
      </c>
      <c r="F46" s="49">
        <f t="shared" ref="F46:F49" si="31">SUM(E46*0.9)</f>
        <v>1071</v>
      </c>
      <c r="G46" s="49">
        <f t="shared" ref="G46:G49" si="32">SUM(E46*0.87)</f>
        <v>1035.3</v>
      </c>
      <c r="H46" s="49">
        <f t="shared" ref="H46:H49" si="33">SUM(E46*0.84)</f>
        <v>999.59999999999991</v>
      </c>
    </row>
    <row r="47" spans="1:8" s="21" customFormat="1" ht="27.6" customHeight="1" x14ac:dyDescent="0.15">
      <c r="A47" s="119">
        <v>4300486</v>
      </c>
      <c r="B47" s="6" t="s">
        <v>124</v>
      </c>
      <c r="C47" s="20" t="s">
        <v>116</v>
      </c>
      <c r="D47" s="48">
        <f t="shared" ref="D47:D51" si="34">E47*1.15</f>
        <v>1483.4999999999998</v>
      </c>
      <c r="E47" s="35">
        <v>1290</v>
      </c>
      <c r="F47" s="49">
        <f t="shared" si="31"/>
        <v>1161</v>
      </c>
      <c r="G47" s="49">
        <f t="shared" si="32"/>
        <v>1122.3</v>
      </c>
      <c r="H47" s="49">
        <f t="shared" si="33"/>
        <v>1083.5999999999999</v>
      </c>
    </row>
    <row r="48" spans="1:8" s="21" customFormat="1" ht="27.6" customHeight="1" x14ac:dyDescent="0.15">
      <c r="A48" s="119">
        <v>4300217</v>
      </c>
      <c r="B48" s="6" t="s">
        <v>70</v>
      </c>
      <c r="C48" s="20" t="s">
        <v>57</v>
      </c>
      <c r="D48" s="48">
        <f t="shared" si="34"/>
        <v>977.49999999999989</v>
      </c>
      <c r="E48" s="35">
        <v>850</v>
      </c>
      <c r="F48" s="49">
        <f t="shared" si="31"/>
        <v>765</v>
      </c>
      <c r="G48" s="49">
        <f t="shared" si="32"/>
        <v>739.5</v>
      </c>
      <c r="H48" s="49">
        <f t="shared" si="33"/>
        <v>714</v>
      </c>
    </row>
    <row r="49" spans="1:253" s="21" customFormat="1" ht="27.6" customHeight="1" x14ac:dyDescent="0.15">
      <c r="A49" s="119">
        <v>4300529</v>
      </c>
      <c r="B49" s="6" t="s">
        <v>125</v>
      </c>
      <c r="C49" s="20" t="s">
        <v>117</v>
      </c>
      <c r="D49" s="48">
        <f t="shared" si="34"/>
        <v>908.49999999999989</v>
      </c>
      <c r="E49" s="35">
        <v>790</v>
      </c>
      <c r="F49" s="49">
        <f t="shared" si="31"/>
        <v>711</v>
      </c>
      <c r="G49" s="49">
        <f t="shared" si="32"/>
        <v>687.3</v>
      </c>
      <c r="H49" s="49">
        <f t="shared" si="33"/>
        <v>663.6</v>
      </c>
    </row>
    <row r="50" spans="1:253" s="21" customFormat="1" ht="28.15" customHeight="1" x14ac:dyDescent="0.15">
      <c r="A50" s="193" t="s">
        <v>129</v>
      </c>
      <c r="B50" s="194"/>
      <c r="C50" s="194"/>
      <c r="D50" s="194"/>
      <c r="E50" s="194"/>
      <c r="F50" s="194"/>
      <c r="G50" s="194"/>
      <c r="H50" s="195"/>
    </row>
    <row r="51" spans="1:253" s="21" customFormat="1" ht="28.15" customHeight="1" x14ac:dyDescent="0.15">
      <c r="A51" s="37">
        <v>4300473</v>
      </c>
      <c r="B51" s="6" t="s">
        <v>95</v>
      </c>
      <c r="C51" s="110" t="s">
        <v>82</v>
      </c>
      <c r="D51" s="48">
        <f t="shared" si="34"/>
        <v>2173.5</v>
      </c>
      <c r="E51" s="35">
        <v>1890</v>
      </c>
      <c r="F51" s="49">
        <f>SUM(E51*0.9)</f>
        <v>1701</v>
      </c>
      <c r="G51" s="49">
        <f>SUM(E51*0.87)</f>
        <v>1644.3</v>
      </c>
      <c r="H51" s="49">
        <f>SUM(E51*0.84)</f>
        <v>1587.6</v>
      </c>
    </row>
    <row r="52" spans="1:253" s="25" customFormat="1" ht="19.899999999999999" customHeight="1" x14ac:dyDescent="0.15">
      <c r="A52" s="26"/>
      <c r="B52" s="23"/>
      <c r="C52" s="27"/>
      <c r="D52" s="28"/>
      <c r="E52" s="29"/>
      <c r="F52" s="199" t="s">
        <v>126</v>
      </c>
      <c r="G52" s="199"/>
      <c r="H52" s="199"/>
    </row>
    <row r="53" spans="1:253" s="25" customFormat="1" ht="15.6" customHeight="1" x14ac:dyDescent="0.15">
      <c r="A53" s="78"/>
      <c r="B53" s="23"/>
      <c r="C53" s="27"/>
      <c r="D53" s="28"/>
      <c r="E53" s="29"/>
      <c r="F53" s="79"/>
      <c r="G53" s="79"/>
      <c r="H53" s="79"/>
    </row>
    <row r="54" spans="1:253" s="24" customFormat="1" ht="23.45" customHeight="1" x14ac:dyDescent="0.15">
      <c r="A54" s="83" t="s">
        <v>23</v>
      </c>
      <c r="B54" s="81"/>
      <c r="C54" s="81"/>
      <c r="D54" s="84"/>
      <c r="E54" s="81"/>
      <c r="F54" s="81"/>
      <c r="G54" s="81"/>
      <c r="H54" s="82"/>
      <c r="I54" s="76"/>
      <c r="J54" s="76"/>
      <c r="K54" s="76"/>
      <c r="L54" s="76"/>
      <c r="M54" s="76"/>
      <c r="N54" s="196"/>
      <c r="O54" s="196"/>
      <c r="P54" s="197"/>
      <c r="Q54" s="197"/>
      <c r="R54" s="197"/>
      <c r="S54" s="197"/>
      <c r="T54" s="197"/>
      <c r="U54" s="197"/>
      <c r="V54" s="196"/>
      <c r="W54" s="196"/>
      <c r="X54" s="197"/>
      <c r="Y54" s="197"/>
      <c r="Z54" s="197"/>
      <c r="AA54" s="197"/>
      <c r="AB54" s="197"/>
      <c r="AC54" s="197"/>
      <c r="AD54" s="196"/>
      <c r="AE54" s="196"/>
      <c r="AF54" s="197"/>
      <c r="AG54" s="197"/>
      <c r="AH54" s="197"/>
      <c r="AI54" s="197"/>
      <c r="AJ54" s="197"/>
      <c r="AK54" s="197"/>
      <c r="AL54" s="196"/>
      <c r="AM54" s="196"/>
      <c r="AN54" s="197"/>
      <c r="AO54" s="197"/>
      <c r="AP54" s="197"/>
      <c r="AQ54" s="197"/>
      <c r="AR54" s="197"/>
      <c r="AS54" s="197"/>
      <c r="AT54" s="196"/>
      <c r="AU54" s="196"/>
      <c r="AV54" s="197"/>
      <c r="AW54" s="197"/>
      <c r="AX54" s="197"/>
      <c r="AY54" s="197"/>
      <c r="AZ54" s="197"/>
      <c r="BA54" s="197"/>
      <c r="BB54" s="196"/>
      <c r="BC54" s="196"/>
      <c r="BD54" s="197"/>
      <c r="BE54" s="197"/>
      <c r="BF54" s="197"/>
      <c r="BG54" s="197"/>
      <c r="BH54" s="197"/>
      <c r="BI54" s="197"/>
      <c r="BJ54" s="196"/>
      <c r="BK54" s="196"/>
      <c r="BL54" s="197"/>
      <c r="BM54" s="197"/>
      <c r="BN54" s="197"/>
      <c r="BO54" s="197"/>
      <c r="BP54" s="197"/>
      <c r="BQ54" s="197"/>
      <c r="BR54" s="196"/>
      <c r="BS54" s="196"/>
      <c r="BT54" s="197"/>
      <c r="BU54" s="197"/>
      <c r="BV54" s="197"/>
      <c r="BW54" s="197"/>
      <c r="BX54" s="197"/>
      <c r="BY54" s="197"/>
      <c r="BZ54" s="196"/>
      <c r="CA54" s="196"/>
      <c r="CB54" s="197"/>
      <c r="CC54" s="197"/>
      <c r="CD54" s="197"/>
      <c r="CE54" s="197"/>
      <c r="CF54" s="197"/>
      <c r="CG54" s="197"/>
      <c r="CH54" s="196"/>
      <c r="CI54" s="196"/>
      <c r="CJ54" s="197"/>
      <c r="CK54" s="197"/>
      <c r="CL54" s="197"/>
      <c r="CM54" s="197"/>
      <c r="CN54" s="197"/>
      <c r="CO54" s="197"/>
      <c r="CP54" s="196"/>
      <c r="CQ54" s="196"/>
      <c r="CR54" s="197"/>
      <c r="CS54" s="197"/>
      <c r="CT54" s="197"/>
      <c r="CU54" s="197"/>
      <c r="CV54" s="197"/>
      <c r="CW54" s="197"/>
      <c r="CX54" s="196"/>
      <c r="CY54" s="196"/>
      <c r="CZ54" s="197"/>
      <c r="DA54" s="197"/>
      <c r="DB54" s="197"/>
      <c r="DC54" s="197"/>
      <c r="DD54" s="197"/>
      <c r="DE54" s="197"/>
      <c r="DF54" s="196"/>
      <c r="DG54" s="196"/>
      <c r="DH54" s="197"/>
      <c r="DI54" s="197"/>
      <c r="DJ54" s="197"/>
      <c r="DK54" s="197"/>
      <c r="DL54" s="197"/>
      <c r="DM54" s="197"/>
      <c r="DN54" s="196"/>
      <c r="DO54" s="196"/>
      <c r="DP54" s="197"/>
      <c r="DQ54" s="197"/>
      <c r="DR54" s="197"/>
      <c r="DS54" s="197"/>
      <c r="DT54" s="197"/>
      <c r="DU54" s="197"/>
      <c r="DV54" s="196"/>
      <c r="DW54" s="196"/>
      <c r="DX54" s="197"/>
      <c r="DY54" s="197"/>
      <c r="DZ54" s="197"/>
      <c r="EA54" s="197"/>
      <c r="EB54" s="197"/>
      <c r="EC54" s="197"/>
      <c r="ED54" s="196"/>
      <c r="EE54" s="196"/>
      <c r="EF54" s="197"/>
      <c r="EG54" s="197"/>
      <c r="EH54" s="197"/>
      <c r="EI54" s="197"/>
      <c r="EJ54" s="197"/>
      <c r="EK54" s="197"/>
      <c r="EL54" s="196"/>
      <c r="EM54" s="196"/>
      <c r="EN54" s="197"/>
      <c r="EO54" s="197"/>
      <c r="EP54" s="197"/>
      <c r="EQ54" s="197"/>
      <c r="ER54" s="197"/>
      <c r="ES54" s="197"/>
      <c r="ET54" s="196"/>
      <c r="EU54" s="196"/>
      <c r="EV54" s="197"/>
      <c r="EW54" s="197"/>
      <c r="EX54" s="197"/>
      <c r="EY54" s="197"/>
      <c r="EZ54" s="197"/>
      <c r="FA54" s="197"/>
      <c r="FB54" s="196"/>
      <c r="FC54" s="196"/>
      <c r="FD54" s="197"/>
      <c r="FE54" s="197"/>
      <c r="FF54" s="197"/>
      <c r="FG54" s="197"/>
      <c r="FH54" s="197"/>
      <c r="FI54" s="197"/>
      <c r="FJ54" s="196"/>
      <c r="FK54" s="196"/>
      <c r="FL54" s="197"/>
      <c r="FM54" s="197"/>
      <c r="FN54" s="197"/>
      <c r="FO54" s="197"/>
      <c r="FP54" s="197"/>
      <c r="FQ54" s="197"/>
      <c r="FR54" s="196"/>
      <c r="FS54" s="196"/>
      <c r="FT54" s="197"/>
      <c r="FU54" s="197"/>
      <c r="FV54" s="197"/>
      <c r="FW54" s="197"/>
      <c r="FX54" s="197"/>
      <c r="FY54" s="197"/>
      <c r="FZ54" s="196"/>
      <c r="GA54" s="196"/>
      <c r="GB54" s="197"/>
      <c r="GC54" s="197"/>
      <c r="GD54" s="197"/>
      <c r="GE54" s="197"/>
      <c r="GF54" s="197"/>
      <c r="GG54" s="197"/>
      <c r="GH54" s="196"/>
      <c r="GI54" s="196"/>
      <c r="GJ54" s="197"/>
      <c r="GK54" s="197"/>
      <c r="GL54" s="197"/>
      <c r="GM54" s="197"/>
      <c r="GN54" s="197"/>
      <c r="GO54" s="197"/>
      <c r="GP54" s="196"/>
      <c r="GQ54" s="196"/>
      <c r="GR54" s="197"/>
      <c r="GS54" s="197"/>
      <c r="GT54" s="197"/>
      <c r="GU54" s="197"/>
      <c r="GV54" s="197"/>
      <c r="GW54" s="197"/>
      <c r="GX54" s="196"/>
      <c r="GY54" s="196"/>
      <c r="GZ54" s="197"/>
      <c r="HA54" s="197"/>
      <c r="HB54" s="197"/>
      <c r="HC54" s="197"/>
      <c r="HD54" s="197"/>
      <c r="HE54" s="197"/>
      <c r="HF54" s="196"/>
      <c r="HG54" s="196"/>
      <c r="HH54" s="197"/>
      <c r="HI54" s="197"/>
      <c r="HJ54" s="197"/>
      <c r="HK54" s="197"/>
      <c r="HL54" s="197"/>
      <c r="HM54" s="197"/>
      <c r="HN54" s="196"/>
      <c r="HO54" s="196"/>
      <c r="HP54" s="197"/>
      <c r="HQ54" s="197"/>
      <c r="HR54" s="197"/>
      <c r="HS54" s="197"/>
      <c r="HT54" s="197"/>
      <c r="HU54" s="197"/>
      <c r="HV54" s="196"/>
      <c r="HW54" s="196"/>
      <c r="HX54" s="197"/>
      <c r="HY54" s="197"/>
      <c r="HZ54" s="197"/>
      <c r="IA54" s="197"/>
      <c r="IB54" s="197"/>
      <c r="IC54" s="197"/>
      <c r="ID54" s="196"/>
      <c r="IE54" s="196"/>
      <c r="IF54" s="197"/>
      <c r="IG54" s="197"/>
      <c r="IH54" s="197"/>
      <c r="II54" s="197"/>
      <c r="IJ54" s="197"/>
      <c r="IK54" s="197"/>
      <c r="IL54" s="196"/>
      <c r="IM54" s="196"/>
      <c r="IN54" s="196"/>
      <c r="IO54" s="196"/>
      <c r="IP54" s="196"/>
      <c r="IQ54" s="196"/>
      <c r="IR54" s="196"/>
      <c r="IS54" s="196"/>
    </row>
    <row r="55" spans="1:253" s="30" customFormat="1" ht="34.9" customHeight="1" x14ac:dyDescent="0.15">
      <c r="A55" s="182" t="s">
        <v>83</v>
      </c>
      <c r="B55" s="182"/>
      <c r="C55" s="182"/>
      <c r="D55" s="182"/>
      <c r="E55" s="182"/>
      <c r="F55" s="182"/>
      <c r="G55" s="182"/>
      <c r="H55" s="182"/>
    </row>
    <row r="56" spans="1:253" s="30" customFormat="1" ht="21.6" customHeight="1" x14ac:dyDescent="0.15">
      <c r="A56" s="198" t="s">
        <v>84</v>
      </c>
      <c r="B56" s="198"/>
      <c r="C56" s="198"/>
      <c r="D56" s="198"/>
      <c r="E56" s="198"/>
      <c r="F56" s="198"/>
      <c r="G56" s="198"/>
      <c r="H56" s="198"/>
    </row>
    <row r="57" spans="1:253" s="30" customFormat="1" ht="21.6" customHeight="1" x14ac:dyDescent="0.15">
      <c r="A57" s="183" t="s">
        <v>85</v>
      </c>
      <c r="B57" s="183"/>
      <c r="C57" s="183"/>
      <c r="D57" s="183"/>
      <c r="E57" s="183"/>
      <c r="F57" s="183"/>
      <c r="G57" s="183"/>
      <c r="H57" s="183"/>
    </row>
    <row r="58" spans="1:253" s="30" customFormat="1" ht="21.6" customHeight="1" x14ac:dyDescent="0.15">
      <c r="A58" s="183" t="s">
        <v>86</v>
      </c>
      <c r="B58" s="183"/>
      <c r="C58" s="183"/>
      <c r="D58" s="183"/>
      <c r="E58" s="183"/>
      <c r="F58" s="183"/>
      <c r="G58" s="183"/>
      <c r="H58" s="183"/>
    </row>
    <row r="59" spans="1:253" s="30" customFormat="1" ht="21.6" customHeight="1" x14ac:dyDescent="0.15">
      <c r="A59" s="183" t="s">
        <v>87</v>
      </c>
      <c r="B59" s="183"/>
      <c r="C59" s="183"/>
      <c r="D59" s="183"/>
      <c r="E59" s="183"/>
      <c r="F59" s="183"/>
      <c r="G59" s="183"/>
      <c r="H59" s="183"/>
    </row>
    <row r="60" spans="1:253" s="30" customFormat="1" ht="21.6" customHeight="1" x14ac:dyDescent="0.15">
      <c r="A60" s="183" t="s">
        <v>88</v>
      </c>
      <c r="B60" s="183"/>
      <c r="C60" s="183"/>
      <c r="D60" s="183"/>
      <c r="E60" s="183"/>
      <c r="F60" s="183"/>
      <c r="G60" s="183"/>
      <c r="H60" s="183"/>
    </row>
    <row r="61" spans="1:253" s="30" customFormat="1" ht="21.6" customHeight="1" x14ac:dyDescent="0.15">
      <c r="A61" s="183" t="s">
        <v>89</v>
      </c>
      <c r="B61" s="183"/>
      <c r="C61" s="183"/>
      <c r="D61" s="183"/>
      <c r="E61" s="183"/>
      <c r="F61" s="183"/>
      <c r="G61" s="183"/>
      <c r="H61" s="183"/>
    </row>
    <row r="62" spans="1:253" s="30" customFormat="1" ht="21.6" customHeight="1" x14ac:dyDescent="0.15">
      <c r="A62" s="184" t="s">
        <v>127</v>
      </c>
      <c r="B62" s="184"/>
      <c r="C62" s="184"/>
      <c r="D62" s="184"/>
      <c r="E62" s="184"/>
      <c r="F62" s="184"/>
      <c r="G62" s="184"/>
      <c r="H62" s="184"/>
    </row>
    <row r="63" spans="1:253" s="30" customFormat="1" ht="21.6" customHeight="1" x14ac:dyDescent="0.15">
      <c r="A63" s="183" t="s">
        <v>90</v>
      </c>
      <c r="B63" s="183"/>
      <c r="C63" s="183"/>
      <c r="D63" s="183"/>
      <c r="E63" s="183"/>
      <c r="F63" s="183"/>
      <c r="G63" s="183"/>
      <c r="H63" s="183"/>
    </row>
    <row r="64" spans="1:253" s="30" customFormat="1" ht="21.6" customHeight="1" x14ac:dyDescent="0.15">
      <c r="A64" s="183" t="s">
        <v>91</v>
      </c>
      <c r="B64" s="183"/>
      <c r="C64" s="183"/>
      <c r="D64" s="183"/>
      <c r="E64" s="183"/>
      <c r="F64" s="183"/>
      <c r="G64" s="183"/>
      <c r="H64" s="183"/>
    </row>
    <row r="65" spans="1:8" s="30" customFormat="1" ht="19.149999999999999" customHeight="1" x14ac:dyDescent="0.15">
      <c r="A65" s="183" t="s">
        <v>92</v>
      </c>
      <c r="B65" s="183"/>
      <c r="C65" s="183"/>
      <c r="D65" s="183"/>
      <c r="E65" s="183"/>
      <c r="F65" s="183"/>
      <c r="G65" s="183"/>
      <c r="H65" s="183"/>
    </row>
    <row r="66" spans="1:8" s="30" customFormat="1" ht="19.899999999999999" customHeight="1" x14ac:dyDescent="0.15">
      <c r="A66" s="183" t="s">
        <v>93</v>
      </c>
      <c r="B66" s="183"/>
      <c r="C66" s="183"/>
      <c r="D66" s="183"/>
      <c r="E66" s="183"/>
      <c r="F66" s="183"/>
      <c r="G66" s="183"/>
      <c r="H66" s="183"/>
    </row>
    <row r="67" spans="1:8" s="30" customFormat="1" ht="21.6" customHeight="1" x14ac:dyDescent="0.15">
      <c r="A67" s="36" t="s">
        <v>94</v>
      </c>
      <c r="B67" s="38"/>
      <c r="C67" s="36"/>
      <c r="D67" s="36"/>
      <c r="E67" s="36"/>
      <c r="F67" s="36"/>
      <c r="G67" s="36"/>
      <c r="H67" s="36"/>
    </row>
    <row r="68" spans="1:8" s="30" customFormat="1" ht="19.149999999999999" customHeight="1" x14ac:dyDescent="0.15">
      <c r="A68" s="36" t="s">
        <v>38</v>
      </c>
      <c r="B68" s="38"/>
      <c r="C68" s="36"/>
      <c r="D68" s="36"/>
      <c r="E68" s="36"/>
      <c r="F68" s="36"/>
      <c r="G68" s="36"/>
      <c r="H68" s="36"/>
    </row>
    <row r="69" spans="1:8" s="30" customFormat="1" ht="13.9" customHeight="1" x14ac:dyDescent="0.15">
      <c r="A69" s="181" t="s">
        <v>128</v>
      </c>
      <c r="B69" s="181"/>
      <c r="C69" s="181"/>
      <c r="D69" s="181"/>
      <c r="E69" s="181"/>
      <c r="F69" s="181"/>
      <c r="G69" s="181"/>
      <c r="H69" s="181"/>
    </row>
    <row r="70" spans="1:8" x14ac:dyDescent="0.15">
      <c r="A70" s="17"/>
    </row>
  </sheetData>
  <mergeCells count="55">
    <mergeCell ref="A40:H40"/>
    <mergeCell ref="A45:H45"/>
    <mergeCell ref="A21:H21"/>
    <mergeCell ref="A26:H26"/>
    <mergeCell ref="DF54:DM54"/>
    <mergeCell ref="N54:U54"/>
    <mergeCell ref="V54:AC54"/>
    <mergeCell ref="AD54:AK54"/>
    <mergeCell ref="AL54:AS54"/>
    <mergeCell ref="AT54:BA54"/>
    <mergeCell ref="BB54:BI54"/>
    <mergeCell ref="A31:H31"/>
    <mergeCell ref="F52:H52"/>
    <mergeCell ref="A50:H50"/>
    <mergeCell ref="IL54:IS54"/>
    <mergeCell ref="A56:H56"/>
    <mergeCell ref="FZ54:GG54"/>
    <mergeCell ref="GH54:GO54"/>
    <mergeCell ref="GP54:GW54"/>
    <mergeCell ref="GX54:HE54"/>
    <mergeCell ref="HF54:HM54"/>
    <mergeCell ref="EL54:ES54"/>
    <mergeCell ref="ET54:FA54"/>
    <mergeCell ref="FB54:FI54"/>
    <mergeCell ref="FJ54:FQ54"/>
    <mergeCell ref="FR54:FY54"/>
    <mergeCell ref="CX54:DE54"/>
    <mergeCell ref="DN54:DU54"/>
    <mergeCell ref="DV54:EC54"/>
    <mergeCell ref="ED54:EK54"/>
    <mergeCell ref="HN54:HU54"/>
    <mergeCell ref="HV54:IC54"/>
    <mergeCell ref="ID54:IK54"/>
    <mergeCell ref="BJ54:BQ54"/>
    <mergeCell ref="BR54:BY54"/>
    <mergeCell ref="BZ54:CG54"/>
    <mergeCell ref="CH54:CO54"/>
    <mergeCell ref="CP54:CW54"/>
    <mergeCell ref="A7:H7"/>
    <mergeCell ref="C9:C11"/>
    <mergeCell ref="A9:A11"/>
    <mergeCell ref="B9:B11"/>
    <mergeCell ref="A12:H12"/>
    <mergeCell ref="A69:H69"/>
    <mergeCell ref="A55:H55"/>
    <mergeCell ref="A57:H57"/>
    <mergeCell ref="A58:H58"/>
    <mergeCell ref="A63:H63"/>
    <mergeCell ref="A62:H62"/>
    <mergeCell ref="A64:H64"/>
    <mergeCell ref="A65:H65"/>
    <mergeCell ref="A66:H66"/>
    <mergeCell ref="A60:H60"/>
    <mergeCell ref="A61:H61"/>
    <mergeCell ref="A59:H59"/>
  </mergeCells>
  <phoneticPr fontId="0" type="noConversion"/>
  <printOptions horizontalCentered="1"/>
  <pageMargins left="0.39370078740157483" right="0.19685039370078741" top="0.39370078740157483" bottom="0.59055118110236227" header="0" footer="0"/>
  <pageSetup paperSize="9" scale="85" fitToHeight="2" orientation="landscape" r:id="rId1"/>
  <headerFooter alignWithMargins="0">
    <oddFooter>&amp;C&amp;"-,Obyčejné"Castelli Servizio Corse &amp;P|&amp;N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L74"/>
  <sheetViews>
    <sheetView showGridLines="0" topLeftCell="A37" zoomScale="90" zoomScaleNormal="90" zoomScaleSheetLayoutView="90" workbookViewId="0">
      <selection activeCell="W49" sqref="W49"/>
    </sheetView>
  </sheetViews>
  <sheetFormatPr defaultColWidth="11.59375" defaultRowHeight="19.899999999999999" customHeight="1" x14ac:dyDescent="0.15"/>
  <cols>
    <col min="1" max="1" width="11.0546875" style="1" customWidth="1"/>
    <col min="2" max="2" width="44.90625" style="1" customWidth="1"/>
    <col min="3" max="4" width="4.04296875" style="1" customWidth="1"/>
    <col min="5" max="5" width="6.60546875" style="1" customWidth="1"/>
    <col min="6" max="8" width="5.796875" style="1" customWidth="1"/>
    <col min="9" max="9" width="5.796875" style="5" customWidth="1"/>
    <col min="10" max="13" width="5.796875" style="1" customWidth="1"/>
    <col min="14" max="14" width="7.14453125" style="1" customWidth="1"/>
    <col min="15" max="15" width="9.9765625" style="1" customWidth="1"/>
    <col min="16" max="16" width="12.26953125" style="1" customWidth="1"/>
    <col min="17" max="17" width="11.19140625" style="93" customWidth="1"/>
    <col min="18" max="18" width="10.3828125" style="1" customWidth="1"/>
    <col min="19" max="19" width="11.59375" style="1" customWidth="1"/>
    <col min="20" max="20" width="6.47265625" style="1" customWidth="1"/>
    <col min="21" max="246" width="12" style="1" customWidth="1"/>
    <col min="247" max="16384" width="11.59375" style="2"/>
  </cols>
  <sheetData>
    <row r="1" spans="1:246" ht="39" customHeight="1" x14ac:dyDescent="0.15">
      <c r="A1" s="210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152"/>
      <c r="R1" s="153"/>
      <c r="S1" s="154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9.149999999999999" customHeight="1" x14ac:dyDescent="0.15">
      <c r="A2" s="216" t="s">
        <v>0</v>
      </c>
      <c r="B2" s="217"/>
      <c r="C2" s="159"/>
      <c r="D2" s="159"/>
      <c r="E2" s="159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5"/>
      <c r="S2" s="157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9.899999999999999" customHeight="1" x14ac:dyDescent="0.15">
      <c r="A3" s="218" t="s">
        <v>1</v>
      </c>
      <c r="B3" s="219"/>
      <c r="C3" s="160"/>
      <c r="D3" s="160"/>
      <c r="E3" s="160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  <c r="R3" s="155"/>
      <c r="S3" s="157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9.899999999999999" customHeight="1" x14ac:dyDescent="0.15">
      <c r="A4" s="218" t="s">
        <v>42</v>
      </c>
      <c r="B4" s="219"/>
      <c r="C4" s="160"/>
      <c r="D4" s="160"/>
      <c r="E4" s="160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  <c r="R4" s="155"/>
      <c r="S4" s="157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8.600000000000001" customHeight="1" x14ac:dyDescent="0.15">
      <c r="A5" s="216" t="s">
        <v>40</v>
      </c>
      <c r="B5" s="217"/>
      <c r="C5" s="159"/>
      <c r="D5" s="159"/>
      <c r="E5" s="159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  <c r="R5" s="155"/>
      <c r="S5" s="157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s="57" customFormat="1" ht="19.149999999999999" customHeight="1" x14ac:dyDescent="0.15">
      <c r="A6" s="212" t="s">
        <v>48</v>
      </c>
      <c r="B6" s="213"/>
      <c r="C6" s="117"/>
      <c r="D6" s="117"/>
      <c r="E6" s="117"/>
      <c r="F6" s="220" t="s">
        <v>49</v>
      </c>
      <c r="G6" s="220"/>
      <c r="H6" s="220"/>
      <c r="I6" s="220"/>
      <c r="J6" s="220"/>
      <c r="K6" s="220"/>
      <c r="L6" s="220"/>
      <c r="M6" s="220"/>
      <c r="N6" s="86" t="s">
        <v>50</v>
      </c>
      <c r="O6" s="95"/>
      <c r="P6" s="53"/>
      <c r="Q6" s="90"/>
      <c r="R6" s="55"/>
      <c r="S6" s="56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</row>
    <row r="7" spans="1:246" s="57" customFormat="1" ht="19.149999999999999" customHeight="1" x14ac:dyDescent="0.15">
      <c r="A7" s="214" t="s">
        <v>19</v>
      </c>
      <c r="B7" s="215"/>
      <c r="C7" s="118"/>
      <c r="D7" s="118"/>
      <c r="E7" s="118"/>
      <c r="F7" s="88" t="s">
        <v>22</v>
      </c>
      <c r="G7" s="54"/>
      <c r="H7" s="54"/>
      <c r="J7" s="88"/>
      <c r="K7" s="89"/>
      <c r="L7" s="89"/>
      <c r="M7" s="89"/>
      <c r="N7" s="89" t="s">
        <v>19</v>
      </c>
      <c r="O7" s="89"/>
      <c r="P7" s="89"/>
      <c r="Q7" s="89"/>
      <c r="R7" s="89"/>
      <c r="S7" s="111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</row>
    <row r="8" spans="1:246" s="57" customFormat="1" ht="19.149999999999999" customHeight="1" x14ac:dyDescent="0.15">
      <c r="A8" s="214" t="s">
        <v>21</v>
      </c>
      <c r="B8" s="215"/>
      <c r="C8" s="118"/>
      <c r="D8" s="118"/>
      <c r="E8" s="118"/>
      <c r="F8" s="200" t="s">
        <v>19</v>
      </c>
      <c r="G8" s="200"/>
      <c r="H8" s="200"/>
      <c r="I8" s="200"/>
      <c r="J8" s="200"/>
      <c r="K8" s="200"/>
      <c r="L8" s="200"/>
      <c r="M8" s="200"/>
      <c r="N8" s="89" t="s">
        <v>21</v>
      </c>
      <c r="O8" s="89"/>
      <c r="P8" s="89"/>
      <c r="Q8" s="89"/>
      <c r="R8" s="89"/>
      <c r="S8" s="111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</row>
    <row r="9" spans="1:246" s="57" customFormat="1" ht="19.149999999999999" customHeight="1" x14ac:dyDescent="0.15">
      <c r="A9" s="214" t="s">
        <v>17</v>
      </c>
      <c r="B9" s="215"/>
      <c r="C9" s="118"/>
      <c r="D9" s="118"/>
      <c r="E9" s="118"/>
      <c r="F9" s="200" t="s">
        <v>20</v>
      </c>
      <c r="G9" s="200"/>
      <c r="H9" s="200"/>
      <c r="I9" s="200"/>
      <c r="J9" s="200"/>
      <c r="K9" s="200"/>
      <c r="L9" s="200"/>
      <c r="M9" s="200"/>
      <c r="N9" s="89" t="s">
        <v>17</v>
      </c>
      <c r="O9" s="89"/>
      <c r="P9" s="89"/>
      <c r="Q9" s="89"/>
      <c r="R9" s="89"/>
      <c r="S9" s="111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</row>
    <row r="10" spans="1:246" s="57" customFormat="1" ht="19.149999999999999" customHeight="1" x14ac:dyDescent="0.15">
      <c r="A10" s="214" t="s">
        <v>25</v>
      </c>
      <c r="B10" s="215"/>
      <c r="C10" s="118"/>
      <c r="D10" s="118"/>
      <c r="E10" s="11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91"/>
      <c r="R10" s="55"/>
      <c r="S10" s="56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</row>
    <row r="11" spans="1:246" s="57" customFormat="1" ht="18.600000000000001" customHeight="1" x14ac:dyDescent="0.15">
      <c r="A11" s="214" t="s">
        <v>18</v>
      </c>
      <c r="B11" s="215"/>
      <c r="C11" s="118"/>
      <c r="D11" s="118"/>
      <c r="E11" s="11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91"/>
      <c r="R11" s="55"/>
      <c r="S11" s="56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</row>
    <row r="12" spans="1:246" s="60" customFormat="1" ht="18" customHeight="1" x14ac:dyDescent="0.2">
      <c r="A12" s="201" t="s">
        <v>3</v>
      </c>
      <c r="B12" s="202" t="s">
        <v>4</v>
      </c>
      <c r="C12" s="161"/>
      <c r="D12" s="161"/>
      <c r="E12" s="163"/>
      <c r="F12" s="201" t="s">
        <v>11</v>
      </c>
      <c r="G12" s="201" t="s">
        <v>12</v>
      </c>
      <c r="H12" s="201" t="s">
        <v>13</v>
      </c>
      <c r="I12" s="201" t="s">
        <v>14</v>
      </c>
      <c r="J12" s="201" t="s">
        <v>15</v>
      </c>
      <c r="K12" s="205" t="s">
        <v>53</v>
      </c>
      <c r="L12" s="204" t="s">
        <v>28</v>
      </c>
      <c r="M12" s="204" t="s">
        <v>29</v>
      </c>
      <c r="N12" s="205" t="s">
        <v>47</v>
      </c>
      <c r="O12" s="203" t="s">
        <v>44</v>
      </c>
      <c r="P12" s="158" t="s">
        <v>52</v>
      </c>
      <c r="Q12" s="206" t="s">
        <v>45</v>
      </c>
      <c r="R12" s="203" t="s">
        <v>43</v>
      </c>
      <c r="S12" s="203" t="s">
        <v>46</v>
      </c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</row>
    <row r="13" spans="1:246" s="60" customFormat="1" ht="18" customHeight="1" x14ac:dyDescent="0.2">
      <c r="A13" s="201"/>
      <c r="B13" s="202"/>
      <c r="C13" s="162"/>
      <c r="D13" s="162"/>
      <c r="E13" s="164"/>
      <c r="F13" s="201"/>
      <c r="G13" s="201"/>
      <c r="H13" s="201"/>
      <c r="I13" s="201"/>
      <c r="J13" s="201"/>
      <c r="K13" s="205"/>
      <c r="L13" s="204"/>
      <c r="M13" s="204"/>
      <c r="N13" s="205"/>
      <c r="O13" s="203"/>
      <c r="P13" s="158" t="s">
        <v>51</v>
      </c>
      <c r="Q13" s="207"/>
      <c r="R13" s="203"/>
      <c r="S13" s="203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</row>
    <row r="14" spans="1:246" s="62" customFormat="1" ht="28.9" customHeight="1" x14ac:dyDescent="0.2">
      <c r="A14" s="167" t="s">
        <v>107</v>
      </c>
      <c r="B14" s="165"/>
      <c r="C14" s="208" t="s">
        <v>138</v>
      </c>
      <c r="D14" s="209"/>
      <c r="E14" s="175" t="s">
        <v>139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6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</row>
    <row r="15" spans="1:246" s="60" customFormat="1" ht="22.9" customHeight="1" x14ac:dyDescent="0.2">
      <c r="A15" s="37">
        <v>4300463</v>
      </c>
      <c r="B15" s="168" t="s">
        <v>58</v>
      </c>
      <c r="C15" s="171">
        <v>1</v>
      </c>
      <c r="D15" s="172">
        <v>2</v>
      </c>
      <c r="E15" s="173"/>
      <c r="F15" s="96"/>
      <c r="G15" s="97"/>
      <c r="H15" s="96"/>
      <c r="I15" s="96"/>
      <c r="J15" s="96"/>
      <c r="K15" s="96"/>
      <c r="L15" s="96"/>
      <c r="M15" s="96"/>
      <c r="N15" s="99">
        <f t="shared" ref="N15:N27" si="0">SUM(F15:M15)</f>
        <v>0</v>
      </c>
      <c r="O15" s="100">
        <v>5290</v>
      </c>
      <c r="P15" s="64"/>
      <c r="Q15" s="92">
        <f>R15/1.21</f>
        <v>4371.9008264462809</v>
      </c>
      <c r="R15" s="65">
        <f>ROUND(O15+(O15*P15),0)</f>
        <v>5290</v>
      </c>
      <c r="S15" s="101">
        <f t="shared" ref="S15:S21" si="1">(N15*R15)</f>
        <v>0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</row>
    <row r="16" spans="1:246" s="60" customFormat="1" ht="22.9" customHeight="1" x14ac:dyDescent="0.2">
      <c r="A16" s="37">
        <v>4300464</v>
      </c>
      <c r="B16" s="168" t="s">
        <v>59</v>
      </c>
      <c r="C16" s="171">
        <v>1</v>
      </c>
      <c r="D16" s="172">
        <v>2</v>
      </c>
      <c r="E16" s="173"/>
      <c r="F16" s="96"/>
      <c r="G16" s="97"/>
      <c r="H16" s="96"/>
      <c r="I16" s="96"/>
      <c r="J16" s="96"/>
      <c r="K16" s="96"/>
      <c r="L16" s="96"/>
      <c r="M16" s="96"/>
      <c r="N16" s="99">
        <f t="shared" si="0"/>
        <v>0</v>
      </c>
      <c r="O16" s="100">
        <v>5190</v>
      </c>
      <c r="P16" s="64"/>
      <c r="Q16" s="92">
        <f t="shared" ref="Q16:Q26" si="2">R16/1.21</f>
        <v>4289.2561983471078</v>
      </c>
      <c r="R16" s="65">
        <f t="shared" ref="R16:R27" si="3">ROUND(O16+(O16*P16),0)</f>
        <v>5190</v>
      </c>
      <c r="S16" s="101">
        <f t="shared" si="1"/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</row>
    <row r="17" spans="1:246" s="60" customFormat="1" ht="22.9" customHeight="1" x14ac:dyDescent="0.2">
      <c r="A17" s="37">
        <v>4300474</v>
      </c>
      <c r="B17" s="168" t="s">
        <v>64</v>
      </c>
      <c r="C17" s="171">
        <v>1</v>
      </c>
      <c r="D17" s="172">
        <v>2</v>
      </c>
      <c r="E17" s="176" t="s">
        <v>136</v>
      </c>
      <c r="F17" s="96"/>
      <c r="G17" s="97"/>
      <c r="H17" s="96"/>
      <c r="I17" s="96"/>
      <c r="J17" s="96"/>
      <c r="K17" s="96"/>
      <c r="L17" s="96"/>
      <c r="M17" s="96"/>
      <c r="N17" s="99">
        <f t="shared" si="0"/>
        <v>0</v>
      </c>
      <c r="O17" s="100">
        <v>3190</v>
      </c>
      <c r="P17" s="64"/>
      <c r="Q17" s="92">
        <f t="shared" si="2"/>
        <v>2636.3636363636365</v>
      </c>
      <c r="R17" s="65">
        <f t="shared" si="3"/>
        <v>3190</v>
      </c>
      <c r="S17" s="101">
        <f t="shared" si="1"/>
        <v>0</v>
      </c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s="60" customFormat="1" ht="22.9" customHeight="1" x14ac:dyDescent="0.2">
      <c r="A18" s="37">
        <v>4300475</v>
      </c>
      <c r="B18" s="169" t="s">
        <v>65</v>
      </c>
      <c r="C18" s="171">
        <v>1</v>
      </c>
      <c r="D18" s="172">
        <v>2</v>
      </c>
      <c r="E18" s="174"/>
      <c r="F18" s="96"/>
      <c r="G18" s="97"/>
      <c r="H18" s="96"/>
      <c r="I18" s="96"/>
      <c r="J18" s="96"/>
      <c r="K18" s="96"/>
      <c r="L18" s="96"/>
      <c r="M18" s="96"/>
      <c r="N18" s="99">
        <f t="shared" si="0"/>
        <v>0</v>
      </c>
      <c r="O18" s="100">
        <v>3190</v>
      </c>
      <c r="P18" s="64"/>
      <c r="Q18" s="92">
        <f t="shared" si="2"/>
        <v>2636.3636363636365</v>
      </c>
      <c r="R18" s="65">
        <f t="shared" si="3"/>
        <v>3190</v>
      </c>
      <c r="S18" s="101">
        <f t="shared" si="1"/>
        <v>0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s="60" customFormat="1" ht="22.9" customHeight="1" x14ac:dyDescent="0.2">
      <c r="A19" s="37">
        <v>4300465</v>
      </c>
      <c r="B19" s="170" t="s">
        <v>60</v>
      </c>
      <c r="C19" s="171">
        <v>1</v>
      </c>
      <c r="D19" s="172">
        <v>2</v>
      </c>
      <c r="E19" s="173"/>
      <c r="F19" s="96"/>
      <c r="G19" s="97"/>
      <c r="H19" s="96"/>
      <c r="I19" s="96"/>
      <c r="J19" s="96"/>
      <c r="K19" s="96"/>
      <c r="L19" s="96"/>
      <c r="M19" s="96"/>
      <c r="N19" s="99">
        <f t="shared" si="0"/>
        <v>0</v>
      </c>
      <c r="O19" s="100">
        <v>2190</v>
      </c>
      <c r="P19" s="64"/>
      <c r="Q19" s="92">
        <f t="shared" si="2"/>
        <v>1809.9173553719008</v>
      </c>
      <c r="R19" s="65">
        <f t="shared" si="3"/>
        <v>2190</v>
      </c>
      <c r="S19" s="101">
        <f t="shared" ref="S19" si="4">(N19*R19)</f>
        <v>0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246" s="60" customFormat="1" ht="22.9" customHeight="1" x14ac:dyDescent="0.2">
      <c r="A20" s="37">
        <v>4300211</v>
      </c>
      <c r="B20" s="170" t="s">
        <v>61</v>
      </c>
      <c r="C20" s="171">
        <v>1</v>
      </c>
      <c r="D20" s="172">
        <v>2</v>
      </c>
      <c r="E20" s="173"/>
      <c r="F20" s="96"/>
      <c r="G20" s="97"/>
      <c r="H20" s="96"/>
      <c r="I20" s="96"/>
      <c r="J20" s="96"/>
      <c r="K20" s="96"/>
      <c r="L20" s="96"/>
      <c r="M20" s="96"/>
      <c r="N20" s="99">
        <f t="shared" si="0"/>
        <v>0</v>
      </c>
      <c r="O20" s="100">
        <v>1590</v>
      </c>
      <c r="P20" s="64"/>
      <c r="Q20" s="92">
        <f t="shared" si="2"/>
        <v>1314.0495867768595</v>
      </c>
      <c r="R20" s="65">
        <f t="shared" si="3"/>
        <v>1590</v>
      </c>
      <c r="S20" s="101">
        <f t="shared" si="1"/>
        <v>0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</row>
    <row r="21" spans="1:246" s="60" customFormat="1" ht="22.9" customHeight="1" x14ac:dyDescent="0.2">
      <c r="A21" s="37">
        <v>4300212</v>
      </c>
      <c r="B21" s="170" t="s">
        <v>62</v>
      </c>
      <c r="C21" s="173"/>
      <c r="D21" s="173"/>
      <c r="E21" s="176" t="s">
        <v>136</v>
      </c>
      <c r="F21" s="96"/>
      <c r="G21" s="97"/>
      <c r="H21" s="96"/>
      <c r="I21" s="96"/>
      <c r="J21" s="96"/>
      <c r="K21" s="96"/>
      <c r="L21" s="96"/>
      <c r="M21" s="96"/>
      <c r="N21" s="99">
        <f t="shared" si="0"/>
        <v>0</v>
      </c>
      <c r="O21" s="100">
        <v>1590</v>
      </c>
      <c r="P21" s="64"/>
      <c r="Q21" s="92">
        <f t="shared" si="2"/>
        <v>1314.0495867768595</v>
      </c>
      <c r="R21" s="65">
        <f t="shared" si="3"/>
        <v>1590</v>
      </c>
      <c r="S21" s="101">
        <f t="shared" si="1"/>
        <v>0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1:246" s="60" customFormat="1" ht="22.9" customHeight="1" x14ac:dyDescent="0.2">
      <c r="A22" s="37">
        <v>4300223</v>
      </c>
      <c r="B22" s="170" t="s">
        <v>63</v>
      </c>
      <c r="C22" s="173"/>
      <c r="D22" s="173"/>
      <c r="E22" s="173"/>
      <c r="F22" s="102"/>
      <c r="G22" s="103"/>
      <c r="H22" s="102"/>
      <c r="I22" s="102"/>
      <c r="J22" s="102"/>
      <c r="K22" s="102"/>
      <c r="L22" s="102"/>
      <c r="M22" s="96"/>
      <c r="N22" s="99">
        <f t="shared" si="0"/>
        <v>0</v>
      </c>
      <c r="O22" s="100">
        <v>1590</v>
      </c>
      <c r="P22" s="64"/>
      <c r="Q22" s="92">
        <f t="shared" si="2"/>
        <v>1314.0495867768595</v>
      </c>
      <c r="R22" s="65">
        <f t="shared" si="3"/>
        <v>1590</v>
      </c>
      <c r="S22" s="101">
        <f>(N22*R22)</f>
        <v>0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s="62" customFormat="1" ht="27.6" customHeight="1" x14ac:dyDescent="0.2">
      <c r="A23" s="167" t="s">
        <v>131</v>
      </c>
      <c r="B23" s="165"/>
      <c r="C23" s="208" t="s">
        <v>138</v>
      </c>
      <c r="D23" s="209"/>
      <c r="E23" s="175" t="s">
        <v>139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</row>
    <row r="24" spans="1:246" s="60" customFormat="1" ht="22.9" customHeight="1" x14ac:dyDescent="0.2">
      <c r="A24" s="37">
        <v>4300526</v>
      </c>
      <c r="B24" s="6" t="s">
        <v>120</v>
      </c>
      <c r="C24" s="171">
        <v>1</v>
      </c>
      <c r="D24" s="172">
        <v>2</v>
      </c>
      <c r="E24" s="177" t="s">
        <v>136</v>
      </c>
      <c r="F24" s="102"/>
      <c r="G24" s="103"/>
      <c r="H24" s="102"/>
      <c r="I24" s="102"/>
      <c r="J24" s="102"/>
      <c r="K24" s="102"/>
      <c r="L24" s="102"/>
      <c r="M24" s="96"/>
      <c r="N24" s="99">
        <f t="shared" si="0"/>
        <v>0</v>
      </c>
      <c r="O24" s="100">
        <v>3490</v>
      </c>
      <c r="P24" s="64"/>
      <c r="Q24" s="92">
        <f t="shared" si="2"/>
        <v>2884.2975206611573</v>
      </c>
      <c r="R24" s="65">
        <f t="shared" si="3"/>
        <v>3490</v>
      </c>
      <c r="S24" s="101">
        <f>(N24*R24)</f>
        <v>0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s="60" customFormat="1" ht="22.9" customHeight="1" x14ac:dyDescent="0.2">
      <c r="A25" s="37">
        <v>4300214</v>
      </c>
      <c r="B25" s="6" t="s">
        <v>67</v>
      </c>
      <c r="C25" s="171">
        <v>1</v>
      </c>
      <c r="D25" s="172">
        <v>2</v>
      </c>
      <c r="E25" s="177" t="s">
        <v>136</v>
      </c>
      <c r="F25" s="102"/>
      <c r="G25" s="103"/>
      <c r="H25" s="102"/>
      <c r="I25" s="102"/>
      <c r="J25" s="102"/>
      <c r="K25" s="102"/>
      <c r="L25" s="102"/>
      <c r="M25" s="96"/>
      <c r="N25" s="99">
        <f t="shared" si="0"/>
        <v>0</v>
      </c>
      <c r="O25" s="100">
        <v>2490</v>
      </c>
      <c r="P25" s="64"/>
      <c r="Q25" s="92">
        <f t="shared" si="2"/>
        <v>2057.8512396694214</v>
      </c>
      <c r="R25" s="65">
        <f t="shared" si="3"/>
        <v>2490</v>
      </c>
      <c r="S25" s="101">
        <f>(N25*R25)</f>
        <v>0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</row>
    <row r="26" spans="1:246" s="60" customFormat="1" ht="22.9" customHeight="1" x14ac:dyDescent="0.2">
      <c r="A26" s="37">
        <v>4300225</v>
      </c>
      <c r="B26" s="6" t="s">
        <v>68</v>
      </c>
      <c r="C26" s="171">
        <v>1</v>
      </c>
      <c r="D26" s="172">
        <v>2</v>
      </c>
      <c r="E26" s="178"/>
      <c r="F26" s="102"/>
      <c r="G26" s="103"/>
      <c r="H26" s="102"/>
      <c r="I26" s="102"/>
      <c r="J26" s="102"/>
      <c r="K26" s="102"/>
      <c r="L26" s="102"/>
      <c r="M26" s="96"/>
      <c r="N26" s="99">
        <f t="shared" si="0"/>
        <v>0</v>
      </c>
      <c r="O26" s="100">
        <v>2490</v>
      </c>
      <c r="P26" s="64"/>
      <c r="Q26" s="92">
        <f t="shared" si="2"/>
        <v>2057.8512396694214</v>
      </c>
      <c r="R26" s="65">
        <f t="shared" si="3"/>
        <v>2490</v>
      </c>
      <c r="S26" s="101">
        <f>(N26*R26)</f>
        <v>0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</row>
    <row r="27" spans="1:246" s="60" customFormat="1" ht="22.9" customHeight="1" x14ac:dyDescent="0.2">
      <c r="A27" s="37">
        <v>4300466</v>
      </c>
      <c r="B27" s="6" t="s">
        <v>69</v>
      </c>
      <c r="C27" s="171">
        <v>1</v>
      </c>
      <c r="D27" s="172">
        <v>2</v>
      </c>
      <c r="E27" s="177" t="s">
        <v>136</v>
      </c>
      <c r="F27" s="96"/>
      <c r="G27" s="97"/>
      <c r="H27" s="96"/>
      <c r="I27" s="96"/>
      <c r="J27" s="96"/>
      <c r="K27" s="96"/>
      <c r="L27" s="96"/>
      <c r="M27" s="96"/>
      <c r="N27" s="99">
        <f t="shared" si="0"/>
        <v>0</v>
      </c>
      <c r="O27" s="100">
        <v>2190</v>
      </c>
      <c r="P27" s="64"/>
      <c r="Q27" s="92">
        <f t="shared" ref="Q27" si="5">R27/1.21</f>
        <v>1809.9173553719008</v>
      </c>
      <c r="R27" s="65">
        <f t="shared" si="3"/>
        <v>2190</v>
      </c>
      <c r="S27" s="101">
        <f t="shared" ref="S27" si="6">(N27*R27)</f>
        <v>0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</row>
    <row r="28" spans="1:246" s="62" customFormat="1" ht="27.6" customHeight="1" x14ac:dyDescent="0.2">
      <c r="A28" s="167" t="s">
        <v>132</v>
      </c>
      <c r="B28" s="165"/>
      <c r="C28" s="208" t="s">
        <v>138</v>
      </c>
      <c r="D28" s="209"/>
      <c r="E28" s="175" t="s">
        <v>139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</row>
    <row r="29" spans="1:246" s="60" customFormat="1" ht="22.9" customHeight="1" x14ac:dyDescent="0.2">
      <c r="A29" s="37">
        <v>4300485</v>
      </c>
      <c r="B29" s="6" t="s">
        <v>111</v>
      </c>
      <c r="C29" s="173"/>
      <c r="D29" s="173"/>
      <c r="E29" s="173"/>
      <c r="F29" s="102"/>
      <c r="G29" s="103"/>
      <c r="H29" s="102"/>
      <c r="I29" s="102"/>
      <c r="J29" s="102"/>
      <c r="K29" s="102"/>
      <c r="L29" s="102"/>
      <c r="M29" s="96"/>
      <c r="N29" s="99">
        <f t="shared" ref="N29:N32" si="7">SUM(F29:M29)</f>
        <v>0</v>
      </c>
      <c r="O29" s="100">
        <v>1190</v>
      </c>
      <c r="P29" s="64"/>
      <c r="Q29" s="92">
        <f t="shared" ref="Q29:Q32" si="8">R29/1.21</f>
        <v>983.47107438016531</v>
      </c>
      <c r="R29" s="65">
        <f t="shared" ref="R29:R32" si="9">ROUND(O29+(O29*P29),0)</f>
        <v>1190</v>
      </c>
      <c r="S29" s="101">
        <f>(N29*R29)</f>
        <v>0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</row>
    <row r="30" spans="1:246" s="60" customFormat="1" ht="22.9" customHeight="1" x14ac:dyDescent="0.2">
      <c r="A30" s="37">
        <v>4300484</v>
      </c>
      <c r="B30" s="6" t="s">
        <v>112</v>
      </c>
      <c r="C30" s="173"/>
      <c r="D30" s="173"/>
      <c r="E30" s="173"/>
      <c r="F30" s="102"/>
      <c r="G30" s="103"/>
      <c r="H30" s="102"/>
      <c r="I30" s="102"/>
      <c r="J30" s="102"/>
      <c r="K30" s="102"/>
      <c r="L30" s="102"/>
      <c r="M30" s="96"/>
      <c r="N30" s="99">
        <f t="shared" si="7"/>
        <v>0</v>
      </c>
      <c r="O30" s="100">
        <v>1290</v>
      </c>
      <c r="P30" s="64"/>
      <c r="Q30" s="92">
        <f t="shared" si="8"/>
        <v>1066.1157024793388</v>
      </c>
      <c r="R30" s="65">
        <f t="shared" si="9"/>
        <v>1290</v>
      </c>
      <c r="S30" s="101">
        <f>(N30*R30)</f>
        <v>0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</row>
    <row r="31" spans="1:246" s="60" customFormat="1" ht="22.9" customHeight="1" x14ac:dyDescent="0.2">
      <c r="A31" s="37">
        <v>4300210</v>
      </c>
      <c r="B31" s="6" t="s">
        <v>113</v>
      </c>
      <c r="C31" s="173"/>
      <c r="D31" s="173"/>
      <c r="E31" s="173"/>
      <c r="F31" s="102"/>
      <c r="G31" s="103"/>
      <c r="H31" s="102"/>
      <c r="I31" s="102"/>
      <c r="J31" s="102"/>
      <c r="K31" s="102"/>
      <c r="L31" s="102"/>
      <c r="M31" s="96"/>
      <c r="N31" s="99">
        <f t="shared" si="7"/>
        <v>0</v>
      </c>
      <c r="O31" s="100">
        <v>890</v>
      </c>
      <c r="P31" s="64"/>
      <c r="Q31" s="92">
        <f t="shared" si="8"/>
        <v>735.53719008264466</v>
      </c>
      <c r="R31" s="65">
        <f t="shared" si="9"/>
        <v>890</v>
      </c>
      <c r="S31" s="101">
        <f>(N31*R31)</f>
        <v>0</v>
      </c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</row>
    <row r="32" spans="1:246" s="60" customFormat="1" ht="22.9" customHeight="1" x14ac:dyDescent="0.2">
      <c r="A32" s="37">
        <v>4300528</v>
      </c>
      <c r="B32" s="6" t="s">
        <v>114</v>
      </c>
      <c r="C32" s="171">
        <v>1</v>
      </c>
      <c r="D32" s="172">
        <v>2</v>
      </c>
      <c r="E32" s="173"/>
      <c r="F32" s="96"/>
      <c r="G32" s="97"/>
      <c r="H32" s="96"/>
      <c r="I32" s="96"/>
      <c r="J32" s="96"/>
      <c r="K32" s="96"/>
      <c r="L32" s="96"/>
      <c r="M32" s="96"/>
      <c r="N32" s="99">
        <f t="shared" si="7"/>
        <v>0</v>
      </c>
      <c r="O32" s="100">
        <v>850</v>
      </c>
      <c r="P32" s="64"/>
      <c r="Q32" s="92">
        <f t="shared" si="8"/>
        <v>702.47933884297527</v>
      </c>
      <c r="R32" s="65">
        <f t="shared" si="9"/>
        <v>850</v>
      </c>
      <c r="S32" s="101">
        <f t="shared" ref="S32" si="10">(N32*R32)</f>
        <v>0</v>
      </c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</row>
    <row r="33" spans="1:246" s="60" customFormat="1" ht="30.6" customHeight="1" x14ac:dyDescent="0.2">
      <c r="A33" s="167" t="s">
        <v>133</v>
      </c>
      <c r="B33" s="167"/>
      <c r="C33" s="208" t="s">
        <v>138</v>
      </c>
      <c r="D33" s="209"/>
      <c r="E33" s="175" t="s">
        <v>139</v>
      </c>
      <c r="F33" s="85"/>
      <c r="G33" s="85"/>
      <c r="H33" s="85"/>
      <c r="I33" s="85"/>
      <c r="J33" s="85"/>
      <c r="K33" s="112"/>
      <c r="L33" s="113"/>
      <c r="M33" s="113"/>
      <c r="N33" s="69"/>
      <c r="O33" s="69"/>
      <c r="P33" s="69"/>
      <c r="Q33" s="69"/>
      <c r="R33" s="70"/>
      <c r="S33" s="71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</row>
    <row r="34" spans="1:246" s="60" customFormat="1" ht="22.15" customHeight="1" x14ac:dyDescent="0.2">
      <c r="A34" s="37">
        <v>4300467</v>
      </c>
      <c r="B34" s="168" t="s">
        <v>71</v>
      </c>
      <c r="C34" s="171">
        <v>1</v>
      </c>
      <c r="D34" s="172">
        <v>2</v>
      </c>
      <c r="E34" s="173"/>
      <c r="F34" s="96"/>
      <c r="G34" s="97"/>
      <c r="H34" s="96"/>
      <c r="I34" s="96"/>
      <c r="J34" s="96"/>
      <c r="K34" s="96"/>
      <c r="L34" s="96"/>
      <c r="M34" s="98"/>
      <c r="N34" s="99">
        <f t="shared" ref="N34:N46" si="11">SUM(F34:M34)</f>
        <v>0</v>
      </c>
      <c r="O34" s="100">
        <v>5290</v>
      </c>
      <c r="P34" s="64"/>
      <c r="Q34" s="92">
        <f t="shared" ref="Q34:Q43" si="12">R34/1.21</f>
        <v>4371.9008264462809</v>
      </c>
      <c r="R34" s="65">
        <f t="shared" ref="R34:R46" si="13">ROUND(O34+(O34*P34),0)</f>
        <v>5290</v>
      </c>
      <c r="S34" s="101">
        <f t="shared" ref="S34:S46" si="14">(N34*R34)</f>
        <v>0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s="60" customFormat="1" ht="22.15" customHeight="1" x14ac:dyDescent="0.2">
      <c r="A35" s="34">
        <v>4300468</v>
      </c>
      <c r="B35" s="168" t="s">
        <v>72</v>
      </c>
      <c r="C35" s="171">
        <v>1</v>
      </c>
      <c r="D35" s="172">
        <v>2</v>
      </c>
      <c r="E35" s="173"/>
      <c r="F35" s="96"/>
      <c r="G35" s="97"/>
      <c r="H35" s="96"/>
      <c r="I35" s="96"/>
      <c r="J35" s="96"/>
      <c r="K35" s="96"/>
      <c r="L35" s="96"/>
      <c r="M35" s="98"/>
      <c r="N35" s="99">
        <f t="shared" si="11"/>
        <v>0</v>
      </c>
      <c r="O35" s="100">
        <v>5190</v>
      </c>
      <c r="P35" s="64"/>
      <c r="Q35" s="92">
        <f t="shared" si="12"/>
        <v>4289.2561983471078</v>
      </c>
      <c r="R35" s="65">
        <f t="shared" si="13"/>
        <v>5190</v>
      </c>
      <c r="S35" s="101">
        <f t="shared" si="14"/>
        <v>0</v>
      </c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246" s="60" customFormat="1" ht="22.15" customHeight="1" x14ac:dyDescent="0.2">
      <c r="A36" s="34">
        <v>4300478</v>
      </c>
      <c r="B36" s="168" t="s">
        <v>77</v>
      </c>
      <c r="C36" s="171">
        <v>1</v>
      </c>
      <c r="D36" s="172">
        <v>2</v>
      </c>
      <c r="E36" s="179" t="s">
        <v>136</v>
      </c>
      <c r="F36" s="102"/>
      <c r="G36" s="102"/>
      <c r="H36" s="102"/>
      <c r="I36" s="102"/>
      <c r="J36" s="102"/>
      <c r="K36" s="102"/>
      <c r="L36" s="102"/>
      <c r="M36" s="98"/>
      <c r="N36" s="99">
        <f t="shared" si="11"/>
        <v>0</v>
      </c>
      <c r="O36" s="104">
        <v>3190</v>
      </c>
      <c r="P36" s="64"/>
      <c r="Q36" s="92">
        <f t="shared" si="12"/>
        <v>2636.3636363636365</v>
      </c>
      <c r="R36" s="65">
        <f t="shared" si="13"/>
        <v>3190</v>
      </c>
      <c r="S36" s="101">
        <f t="shared" si="14"/>
        <v>0</v>
      </c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</row>
    <row r="37" spans="1:246" s="60" customFormat="1" ht="22.15" customHeight="1" x14ac:dyDescent="0.2">
      <c r="A37" s="34">
        <v>4300477</v>
      </c>
      <c r="B37" s="169" t="s">
        <v>78</v>
      </c>
      <c r="C37" s="171">
        <v>1</v>
      </c>
      <c r="D37" s="172">
        <v>2</v>
      </c>
      <c r="E37" s="178"/>
      <c r="F37" s="102"/>
      <c r="G37" s="102"/>
      <c r="H37" s="102"/>
      <c r="I37" s="102"/>
      <c r="J37" s="102"/>
      <c r="K37" s="102"/>
      <c r="L37" s="102"/>
      <c r="M37" s="98"/>
      <c r="N37" s="99">
        <f t="shared" si="11"/>
        <v>0</v>
      </c>
      <c r="O37" s="104">
        <v>3190</v>
      </c>
      <c r="P37" s="64"/>
      <c r="Q37" s="92">
        <f t="shared" si="12"/>
        <v>2636.3636363636365</v>
      </c>
      <c r="R37" s="65">
        <f t="shared" si="13"/>
        <v>3190</v>
      </c>
      <c r="S37" s="101">
        <f t="shared" si="14"/>
        <v>0</v>
      </c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</row>
    <row r="38" spans="1:246" s="60" customFormat="1" ht="22.15" customHeight="1" x14ac:dyDescent="0.2">
      <c r="A38" s="34">
        <v>4300469</v>
      </c>
      <c r="B38" s="170" t="s">
        <v>73</v>
      </c>
      <c r="C38" s="171">
        <v>1</v>
      </c>
      <c r="D38" s="172">
        <v>2</v>
      </c>
      <c r="E38" s="180"/>
      <c r="F38" s="102"/>
      <c r="G38" s="102"/>
      <c r="H38" s="102"/>
      <c r="I38" s="102"/>
      <c r="J38" s="102"/>
      <c r="K38" s="102"/>
      <c r="L38" s="102"/>
      <c r="M38" s="98"/>
      <c r="N38" s="99">
        <f t="shared" si="11"/>
        <v>0</v>
      </c>
      <c r="O38" s="104">
        <v>2190</v>
      </c>
      <c r="P38" s="64"/>
      <c r="Q38" s="92">
        <f t="shared" si="12"/>
        <v>1809.9173553719008</v>
      </c>
      <c r="R38" s="65">
        <f t="shared" si="13"/>
        <v>2190</v>
      </c>
      <c r="S38" s="101">
        <f t="shared" si="14"/>
        <v>0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</row>
    <row r="39" spans="1:246" s="60" customFormat="1" ht="22.15" customHeight="1" x14ac:dyDescent="0.2">
      <c r="A39" s="34">
        <v>4300218</v>
      </c>
      <c r="B39" s="170" t="s">
        <v>74</v>
      </c>
      <c r="C39" s="171">
        <v>1</v>
      </c>
      <c r="D39" s="172">
        <v>2</v>
      </c>
      <c r="E39" s="180"/>
      <c r="F39" s="102"/>
      <c r="G39" s="102"/>
      <c r="H39" s="102"/>
      <c r="I39" s="102"/>
      <c r="J39" s="102"/>
      <c r="K39" s="102"/>
      <c r="L39" s="102"/>
      <c r="M39" s="98"/>
      <c r="N39" s="99">
        <f t="shared" si="11"/>
        <v>0</v>
      </c>
      <c r="O39" s="104">
        <v>1490</v>
      </c>
      <c r="P39" s="64"/>
      <c r="Q39" s="92">
        <f t="shared" si="12"/>
        <v>1231.404958677686</v>
      </c>
      <c r="R39" s="65">
        <f t="shared" si="13"/>
        <v>1490</v>
      </c>
      <c r="S39" s="101">
        <f t="shared" si="14"/>
        <v>0</v>
      </c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</row>
    <row r="40" spans="1:246" s="60" customFormat="1" ht="22.15" customHeight="1" x14ac:dyDescent="0.2">
      <c r="A40" s="34">
        <v>4300220</v>
      </c>
      <c r="B40" s="170" t="s">
        <v>75</v>
      </c>
      <c r="C40" s="173"/>
      <c r="D40" s="173"/>
      <c r="E40" s="177" t="s">
        <v>136</v>
      </c>
      <c r="F40" s="102"/>
      <c r="G40" s="102"/>
      <c r="H40" s="102"/>
      <c r="I40" s="102"/>
      <c r="J40" s="102"/>
      <c r="K40" s="102"/>
      <c r="L40" s="102"/>
      <c r="M40" s="98"/>
      <c r="N40" s="99">
        <f t="shared" si="11"/>
        <v>0</v>
      </c>
      <c r="O40" s="104">
        <v>1490</v>
      </c>
      <c r="P40" s="64"/>
      <c r="Q40" s="92">
        <f t="shared" si="12"/>
        <v>1231.404958677686</v>
      </c>
      <c r="R40" s="65">
        <f t="shared" si="13"/>
        <v>1490</v>
      </c>
      <c r="S40" s="101">
        <f t="shared" si="14"/>
        <v>0</v>
      </c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</row>
    <row r="41" spans="1:246" s="60" customFormat="1" ht="22.15" customHeight="1" x14ac:dyDescent="0.2">
      <c r="A41" s="34">
        <v>4300227</v>
      </c>
      <c r="B41" s="170" t="s">
        <v>76</v>
      </c>
      <c r="C41" s="173"/>
      <c r="D41" s="173"/>
      <c r="E41" s="173"/>
      <c r="F41" s="102"/>
      <c r="G41" s="103"/>
      <c r="H41" s="102"/>
      <c r="I41" s="102"/>
      <c r="J41" s="102"/>
      <c r="K41" s="102"/>
      <c r="L41" s="102"/>
      <c r="M41" s="98"/>
      <c r="N41" s="99">
        <f t="shared" si="11"/>
        <v>0</v>
      </c>
      <c r="O41" s="100">
        <v>1490</v>
      </c>
      <c r="P41" s="64"/>
      <c r="Q41" s="92">
        <f t="shared" si="12"/>
        <v>1231.404958677686</v>
      </c>
      <c r="R41" s="65">
        <f t="shared" si="13"/>
        <v>1490</v>
      </c>
      <c r="S41" s="101">
        <f t="shared" si="14"/>
        <v>0</v>
      </c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</row>
    <row r="42" spans="1:246" s="60" customFormat="1" ht="28.9" customHeight="1" x14ac:dyDescent="0.2">
      <c r="A42" s="226" t="s">
        <v>134</v>
      </c>
      <c r="B42" s="227"/>
      <c r="C42" s="208" t="s">
        <v>138</v>
      </c>
      <c r="D42" s="209"/>
      <c r="E42" s="175" t="s">
        <v>139</v>
      </c>
      <c r="F42" s="85"/>
      <c r="G42" s="85"/>
      <c r="H42" s="85"/>
      <c r="I42" s="85"/>
      <c r="J42" s="85"/>
      <c r="K42" s="112"/>
      <c r="L42" s="113"/>
      <c r="M42" s="113"/>
      <c r="N42" s="69"/>
      <c r="O42" s="69"/>
      <c r="P42" s="69"/>
      <c r="Q42" s="69"/>
      <c r="R42" s="70"/>
      <c r="S42" s="71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</row>
    <row r="43" spans="1:246" s="60" customFormat="1" ht="22.15" customHeight="1" x14ac:dyDescent="0.2">
      <c r="A43" s="37">
        <v>4300527</v>
      </c>
      <c r="B43" s="6" t="s">
        <v>119</v>
      </c>
      <c r="C43" s="171">
        <v>1</v>
      </c>
      <c r="D43" s="172">
        <v>2</v>
      </c>
      <c r="E43" s="177" t="s">
        <v>136</v>
      </c>
      <c r="F43" s="102"/>
      <c r="G43" s="103"/>
      <c r="H43" s="102"/>
      <c r="I43" s="102"/>
      <c r="J43" s="102"/>
      <c r="K43" s="102"/>
      <c r="L43" s="102"/>
      <c r="M43" s="98"/>
      <c r="N43" s="99">
        <f t="shared" si="11"/>
        <v>0</v>
      </c>
      <c r="O43" s="100">
        <v>3490</v>
      </c>
      <c r="P43" s="64"/>
      <c r="Q43" s="92">
        <f t="shared" si="12"/>
        <v>2884.2975206611573</v>
      </c>
      <c r="R43" s="65">
        <f t="shared" si="13"/>
        <v>3490</v>
      </c>
      <c r="S43" s="101">
        <f t="shared" si="14"/>
        <v>0</v>
      </c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</row>
    <row r="44" spans="1:246" s="60" customFormat="1" ht="22.15" customHeight="1" x14ac:dyDescent="0.2">
      <c r="A44" s="37">
        <v>4300221</v>
      </c>
      <c r="B44" s="6" t="s">
        <v>79</v>
      </c>
      <c r="C44" s="171">
        <v>1</v>
      </c>
      <c r="D44" s="172">
        <v>2</v>
      </c>
      <c r="E44" s="177" t="s">
        <v>136</v>
      </c>
      <c r="F44" s="102"/>
      <c r="G44" s="102"/>
      <c r="H44" s="102"/>
      <c r="I44" s="102"/>
      <c r="J44" s="102"/>
      <c r="K44" s="102"/>
      <c r="L44" s="102"/>
      <c r="M44" s="98"/>
      <c r="N44" s="99">
        <f t="shared" si="11"/>
        <v>0</v>
      </c>
      <c r="O44" s="104">
        <v>2490</v>
      </c>
      <c r="P44" s="64"/>
      <c r="Q44" s="92">
        <f t="shared" ref="Q44:Q46" si="15">R44/1.21</f>
        <v>2057.8512396694214</v>
      </c>
      <c r="R44" s="65">
        <f t="shared" si="13"/>
        <v>2490</v>
      </c>
      <c r="S44" s="101">
        <f t="shared" si="14"/>
        <v>0</v>
      </c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</row>
    <row r="45" spans="1:246" s="60" customFormat="1" ht="22.15" customHeight="1" x14ac:dyDescent="0.2">
      <c r="A45" s="37">
        <v>4300228</v>
      </c>
      <c r="B45" s="6" t="s">
        <v>80</v>
      </c>
      <c r="C45" s="171">
        <v>1</v>
      </c>
      <c r="D45" s="172">
        <v>2</v>
      </c>
      <c r="E45" s="178"/>
      <c r="F45" s="102"/>
      <c r="G45" s="102"/>
      <c r="H45" s="102"/>
      <c r="I45" s="102"/>
      <c r="J45" s="102"/>
      <c r="K45" s="102"/>
      <c r="L45" s="102"/>
      <c r="M45" s="98"/>
      <c r="N45" s="99">
        <f t="shared" si="11"/>
        <v>0</v>
      </c>
      <c r="O45" s="104">
        <v>2490</v>
      </c>
      <c r="P45" s="64"/>
      <c r="Q45" s="92">
        <f t="shared" si="15"/>
        <v>2057.8512396694214</v>
      </c>
      <c r="R45" s="65">
        <f t="shared" si="13"/>
        <v>2490</v>
      </c>
      <c r="S45" s="101">
        <f t="shared" si="14"/>
        <v>0</v>
      </c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</row>
    <row r="46" spans="1:246" s="60" customFormat="1" ht="22.15" customHeight="1" x14ac:dyDescent="0.2">
      <c r="A46" s="37">
        <v>4300472</v>
      </c>
      <c r="B46" s="6" t="s">
        <v>81</v>
      </c>
      <c r="C46" s="171">
        <v>1</v>
      </c>
      <c r="D46" s="172">
        <v>2</v>
      </c>
      <c r="E46" s="177" t="s">
        <v>136</v>
      </c>
      <c r="F46" s="102"/>
      <c r="G46" s="102"/>
      <c r="H46" s="102"/>
      <c r="I46" s="102"/>
      <c r="J46" s="102"/>
      <c r="K46" s="102"/>
      <c r="L46" s="102"/>
      <c r="M46" s="98"/>
      <c r="N46" s="99">
        <f t="shared" si="11"/>
        <v>0</v>
      </c>
      <c r="O46" s="104">
        <v>2190</v>
      </c>
      <c r="P46" s="64"/>
      <c r="Q46" s="92">
        <f t="shared" si="15"/>
        <v>1809.9173553719008</v>
      </c>
      <c r="R46" s="65">
        <f t="shared" si="13"/>
        <v>2190</v>
      </c>
      <c r="S46" s="101">
        <f t="shared" si="14"/>
        <v>0</v>
      </c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</row>
    <row r="47" spans="1:246" s="60" customFormat="1" ht="29.45" customHeight="1" x14ac:dyDescent="0.2">
      <c r="A47" s="226" t="s">
        <v>135</v>
      </c>
      <c r="B47" s="227"/>
      <c r="C47" s="208" t="s">
        <v>138</v>
      </c>
      <c r="D47" s="209"/>
      <c r="E47" s="175" t="s">
        <v>139</v>
      </c>
      <c r="F47" s="85"/>
      <c r="G47" s="85"/>
      <c r="H47" s="85"/>
      <c r="I47" s="85"/>
      <c r="J47" s="85"/>
      <c r="K47" s="112"/>
      <c r="L47" s="113"/>
      <c r="M47" s="113"/>
      <c r="N47" s="69"/>
      <c r="O47" s="69"/>
      <c r="P47" s="69"/>
      <c r="Q47" s="69"/>
      <c r="R47" s="70"/>
      <c r="S47" s="71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</row>
    <row r="48" spans="1:246" s="60" customFormat="1" ht="22.15" customHeight="1" x14ac:dyDescent="0.2">
      <c r="A48" s="119">
        <v>4300487</v>
      </c>
      <c r="B48" s="6" t="s">
        <v>123</v>
      </c>
      <c r="C48" s="173"/>
      <c r="D48" s="173"/>
      <c r="E48" s="173"/>
      <c r="F48" s="102"/>
      <c r="G48" s="103"/>
      <c r="H48" s="102"/>
      <c r="I48" s="102"/>
      <c r="J48" s="102"/>
      <c r="K48" s="102"/>
      <c r="L48" s="102"/>
      <c r="M48" s="98"/>
      <c r="N48" s="99">
        <f t="shared" ref="N48:N51" si="16">SUM(F48:M48)</f>
        <v>0</v>
      </c>
      <c r="O48" s="100">
        <v>1190</v>
      </c>
      <c r="P48" s="64"/>
      <c r="Q48" s="92">
        <f t="shared" ref="Q48:Q51" si="17">R48/1.21</f>
        <v>983.47107438016531</v>
      </c>
      <c r="R48" s="65">
        <f t="shared" ref="R48:R51" si="18">ROUND(O48+(O48*P48),0)</f>
        <v>1190</v>
      </c>
      <c r="S48" s="101">
        <f t="shared" ref="S48:S51" si="19">(N48*R48)</f>
        <v>0</v>
      </c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</row>
    <row r="49" spans="1:246" s="60" customFormat="1" ht="22.15" customHeight="1" x14ac:dyDescent="0.2">
      <c r="A49" s="119">
        <v>4300486</v>
      </c>
      <c r="B49" s="6" t="s">
        <v>124</v>
      </c>
      <c r="C49" s="173"/>
      <c r="D49" s="173"/>
      <c r="E49" s="173"/>
      <c r="F49" s="102"/>
      <c r="G49" s="102"/>
      <c r="H49" s="102"/>
      <c r="I49" s="102"/>
      <c r="J49" s="102"/>
      <c r="K49" s="102"/>
      <c r="L49" s="102"/>
      <c r="M49" s="98"/>
      <c r="N49" s="99">
        <f t="shared" si="16"/>
        <v>0</v>
      </c>
      <c r="O49" s="104">
        <v>1290</v>
      </c>
      <c r="P49" s="64"/>
      <c r="Q49" s="92">
        <f t="shared" si="17"/>
        <v>1066.1157024793388</v>
      </c>
      <c r="R49" s="65">
        <f t="shared" si="18"/>
        <v>1290</v>
      </c>
      <c r="S49" s="101">
        <f t="shared" si="19"/>
        <v>0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</row>
    <row r="50" spans="1:246" s="60" customFormat="1" ht="22.15" customHeight="1" x14ac:dyDescent="0.2">
      <c r="A50" s="119">
        <v>4300217</v>
      </c>
      <c r="B50" s="6" t="s">
        <v>70</v>
      </c>
      <c r="C50" s="173"/>
      <c r="D50" s="173"/>
      <c r="E50" s="173"/>
      <c r="F50" s="102"/>
      <c r="G50" s="102"/>
      <c r="H50" s="102"/>
      <c r="I50" s="102"/>
      <c r="J50" s="102"/>
      <c r="K50" s="102"/>
      <c r="L50" s="102"/>
      <c r="M50" s="98"/>
      <c r="N50" s="99">
        <f t="shared" si="16"/>
        <v>0</v>
      </c>
      <c r="O50" s="104">
        <v>850</v>
      </c>
      <c r="P50" s="64"/>
      <c r="Q50" s="92">
        <f t="shared" si="17"/>
        <v>702.47933884297527</v>
      </c>
      <c r="R50" s="65">
        <f t="shared" si="18"/>
        <v>850</v>
      </c>
      <c r="S50" s="101">
        <f t="shared" si="19"/>
        <v>0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</row>
    <row r="51" spans="1:246" s="60" customFormat="1" ht="22.15" customHeight="1" x14ac:dyDescent="0.2">
      <c r="A51" s="119">
        <v>4300529</v>
      </c>
      <c r="B51" s="6" t="s">
        <v>125</v>
      </c>
      <c r="C51" s="171">
        <v>1</v>
      </c>
      <c r="D51" s="172">
        <v>2</v>
      </c>
      <c r="E51" s="173"/>
      <c r="F51" s="102"/>
      <c r="G51" s="102"/>
      <c r="H51" s="102"/>
      <c r="I51" s="102"/>
      <c r="J51" s="102"/>
      <c r="K51" s="102"/>
      <c r="L51" s="102"/>
      <c r="M51" s="98"/>
      <c r="N51" s="99">
        <f t="shared" si="16"/>
        <v>0</v>
      </c>
      <c r="O51" s="104">
        <v>790</v>
      </c>
      <c r="P51" s="64"/>
      <c r="Q51" s="92">
        <f t="shared" si="17"/>
        <v>652.89256198347107</v>
      </c>
      <c r="R51" s="65">
        <f t="shared" si="18"/>
        <v>790</v>
      </c>
      <c r="S51" s="101">
        <f t="shared" si="19"/>
        <v>0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</row>
    <row r="52" spans="1:246" s="60" customFormat="1" ht="31.9" customHeight="1" x14ac:dyDescent="0.2">
      <c r="A52" s="221" t="s">
        <v>129</v>
      </c>
      <c r="B52" s="222"/>
      <c r="C52" s="208" t="s">
        <v>138</v>
      </c>
      <c r="D52" s="209"/>
      <c r="E52" s="175" t="s">
        <v>139</v>
      </c>
      <c r="F52" s="85"/>
      <c r="G52" s="114"/>
      <c r="H52" s="67" t="s">
        <v>33</v>
      </c>
      <c r="I52" s="67" t="s">
        <v>34</v>
      </c>
      <c r="J52" s="67" t="s">
        <v>35</v>
      </c>
      <c r="K52" s="68" t="s">
        <v>36</v>
      </c>
      <c r="L52" s="115"/>
      <c r="M52" s="113"/>
      <c r="N52" s="73"/>
      <c r="O52" s="73"/>
      <c r="P52" s="73"/>
      <c r="Q52" s="73"/>
      <c r="R52" s="74"/>
      <c r="S52" s="75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</row>
    <row r="53" spans="1:246" s="60" customFormat="1" ht="22.15" customHeight="1" x14ac:dyDescent="0.2">
      <c r="A53" s="63">
        <v>4300473</v>
      </c>
      <c r="B53" s="6" t="s">
        <v>95</v>
      </c>
      <c r="C53" s="171">
        <v>1</v>
      </c>
      <c r="D53" s="172">
        <v>2</v>
      </c>
      <c r="E53" s="176" t="s">
        <v>136</v>
      </c>
      <c r="F53" s="98"/>
      <c r="G53" s="98"/>
      <c r="H53" s="96"/>
      <c r="I53" s="96"/>
      <c r="J53" s="96"/>
      <c r="K53" s="96"/>
      <c r="L53" s="98"/>
      <c r="M53" s="98"/>
      <c r="N53" s="99">
        <f>SUM(F53:M53)</f>
        <v>0</v>
      </c>
      <c r="O53" s="100">
        <v>1890</v>
      </c>
      <c r="P53" s="64"/>
      <c r="Q53" s="92">
        <f t="shared" ref="Q53" si="20">R53/1.21</f>
        <v>1561.9834710743803</v>
      </c>
      <c r="R53" s="65">
        <f>ROUND(O53+(O53*P53),0)</f>
        <v>1890</v>
      </c>
      <c r="S53" s="101">
        <f>(N53*R53)</f>
        <v>0</v>
      </c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</row>
    <row r="54" spans="1:246" s="46" customFormat="1" ht="21" customHeight="1" x14ac:dyDescent="0.2">
      <c r="A54" s="39" t="s">
        <v>10</v>
      </c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229" t="s">
        <v>26</v>
      </c>
      <c r="M54" s="229"/>
      <c r="N54" s="229"/>
      <c r="O54" s="229"/>
      <c r="P54" s="229"/>
      <c r="Q54" s="229"/>
      <c r="R54" s="230"/>
      <c r="S54" s="105">
        <f>SUM(S15:S53)</f>
        <v>0</v>
      </c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</row>
    <row r="55" spans="1:246" s="46" customFormat="1" ht="21" customHeight="1" x14ac:dyDescent="0.2">
      <c r="A55" s="224" t="s">
        <v>37</v>
      </c>
      <c r="B55" s="225"/>
      <c r="C55" s="116"/>
      <c r="D55" s="116"/>
      <c r="E55" s="116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87"/>
      <c r="R55" s="42"/>
      <c r="S55" s="106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</row>
    <row r="56" spans="1:246" s="46" customFormat="1" ht="21" customHeight="1" x14ac:dyDescent="0.2">
      <c r="A56" s="43"/>
      <c r="B56" s="80" t="s">
        <v>39</v>
      </c>
      <c r="C56" s="80"/>
      <c r="D56" s="80"/>
      <c r="E56" s="80"/>
      <c r="F56" s="44"/>
      <c r="G56" s="44"/>
      <c r="H56" s="44"/>
      <c r="I56" s="44"/>
      <c r="J56" s="44"/>
      <c r="K56" s="44"/>
      <c r="L56" s="44"/>
      <c r="M56" s="44"/>
      <c r="N56" s="107">
        <v>1</v>
      </c>
      <c r="O56" s="108">
        <v>6490</v>
      </c>
      <c r="P56" s="64" t="s">
        <v>9</v>
      </c>
      <c r="Q56" s="92">
        <f t="shared" ref="Q56" si="21">R56/1.21</f>
        <v>5363.636363636364</v>
      </c>
      <c r="R56" s="72">
        <f t="shared" ref="R56" si="22">O56</f>
        <v>6490</v>
      </c>
      <c r="S56" s="66">
        <f t="shared" ref="S56" si="23">(N56*R56)</f>
        <v>6490</v>
      </c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</row>
    <row r="57" spans="1:246" s="46" customFormat="1" ht="21" customHeight="1" x14ac:dyDescent="0.2">
      <c r="L57" s="228" t="s">
        <v>27</v>
      </c>
      <c r="M57" s="228"/>
      <c r="N57" s="228"/>
      <c r="O57" s="228"/>
      <c r="P57" s="228"/>
      <c r="Q57" s="228"/>
      <c r="R57" s="228"/>
      <c r="S57" s="105">
        <f>S54+S56</f>
        <v>6490</v>
      </c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</row>
    <row r="58" spans="1:246" s="46" customFormat="1" ht="21" customHeight="1" x14ac:dyDescent="0.2"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8" t="s">
        <v>56</v>
      </c>
      <c r="M58" s="228"/>
      <c r="N58" s="228"/>
      <c r="O58" s="228"/>
      <c r="P58" s="228"/>
      <c r="Q58" s="228"/>
      <c r="R58" s="228"/>
      <c r="S58" s="105">
        <f>S54*0.8+S56</f>
        <v>6490</v>
      </c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</row>
    <row r="59" spans="1:246" ht="19.5" customHeight="1" x14ac:dyDescent="0.15">
      <c r="A59" s="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246" ht="19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246" ht="19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246" ht="19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246" ht="19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246" ht="10.9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9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9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9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0.9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9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31.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9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 t="s">
        <v>16</v>
      </c>
      <c r="K71" s="2"/>
      <c r="L71" s="2"/>
      <c r="M71" s="2"/>
    </row>
    <row r="72" spans="1:13" ht="12.75" customHeight="1" x14ac:dyDescent="0.15">
      <c r="A72" s="3"/>
      <c r="B72" s="2"/>
      <c r="C72" s="2"/>
      <c r="D72" s="2"/>
      <c r="E72" s="2"/>
      <c r="F72" s="2"/>
      <c r="G72" s="2"/>
      <c r="H72" s="2" t="s">
        <v>10</v>
      </c>
      <c r="I72" s="2"/>
      <c r="J72" s="2"/>
      <c r="K72" s="2"/>
      <c r="L72" s="2"/>
      <c r="M72" s="2"/>
    </row>
    <row r="73" spans="1:13" ht="19.899999999999999" customHeight="1" x14ac:dyDescent="0.15">
      <c r="B73" s="4"/>
      <c r="C73" s="4"/>
      <c r="D73" s="4"/>
      <c r="E73" s="4"/>
      <c r="F73" s="2"/>
      <c r="G73" s="2"/>
      <c r="H73" s="2"/>
      <c r="I73" s="2"/>
      <c r="J73" s="2"/>
      <c r="K73" s="2"/>
      <c r="L73" s="2"/>
    </row>
    <row r="74" spans="1:13" ht="19.899999999999999" customHeight="1" x14ac:dyDescent="0.15">
      <c r="F74" s="2"/>
      <c r="G74" s="2"/>
      <c r="H74" s="2"/>
      <c r="I74" s="2"/>
      <c r="J74" s="2"/>
      <c r="K74" s="2"/>
      <c r="L74" s="2"/>
    </row>
  </sheetData>
  <sheetProtection selectLockedCells="1" selectUnlockedCells="1"/>
  <mergeCells count="44">
    <mergeCell ref="C33:D33"/>
    <mergeCell ref="C42:D42"/>
    <mergeCell ref="C47:D47"/>
    <mergeCell ref="C52:D52"/>
    <mergeCell ref="L58:R58"/>
    <mergeCell ref="L57:R57"/>
    <mergeCell ref="L54:R54"/>
    <mergeCell ref="A52:B52"/>
    <mergeCell ref="B58:K58"/>
    <mergeCell ref="A55:B55"/>
    <mergeCell ref="A42:B42"/>
    <mergeCell ref="A47:B47"/>
    <mergeCell ref="C14:D14"/>
    <mergeCell ref="C23:D23"/>
    <mergeCell ref="C28:D28"/>
    <mergeCell ref="A1:P1"/>
    <mergeCell ref="A6:B6"/>
    <mergeCell ref="A7:B7"/>
    <mergeCell ref="N12:N13"/>
    <mergeCell ref="A2:B2"/>
    <mergeCell ref="A9:B9"/>
    <mergeCell ref="A3:B3"/>
    <mergeCell ref="A4:B4"/>
    <mergeCell ref="A5:B5"/>
    <mergeCell ref="A11:B11"/>
    <mergeCell ref="A8:B8"/>
    <mergeCell ref="A10:B10"/>
    <mergeCell ref="F6:M6"/>
    <mergeCell ref="F8:M8"/>
    <mergeCell ref="F9:M9"/>
    <mergeCell ref="A12:A13"/>
    <mergeCell ref="B12:B13"/>
    <mergeCell ref="S12:S13"/>
    <mergeCell ref="L12:L13"/>
    <mergeCell ref="M12:M13"/>
    <mergeCell ref="O12:O13"/>
    <mergeCell ref="F12:F13"/>
    <mergeCell ref="H12:H13"/>
    <mergeCell ref="I12:I13"/>
    <mergeCell ref="J12:J13"/>
    <mergeCell ref="K12:K13"/>
    <mergeCell ref="G12:G13"/>
    <mergeCell ref="R12:R13"/>
    <mergeCell ref="Q12:Q13"/>
  </mergeCells>
  <printOptions horizontalCentered="1"/>
  <pageMargins left="0.39370078740157483" right="0.19685039370078741" top="0.39370078740157483" bottom="0.39370078740157483" header="0" footer="0"/>
  <pageSetup paperSize="9" scale="80" fitToHeight="2" orientation="landscape" useFirstPageNumber="1" r:id="rId1"/>
  <headerFooter alignWithMargins="0">
    <oddFooter>&amp;C&amp;"-,Obyčejné"&amp;11Castelli Servizio Corse &amp;P|&amp;N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A07B6-9ED5-47FC-912B-95B21444189E}">
  <sheetPr>
    <pageSetUpPr fitToPage="1"/>
  </sheetPr>
  <dimension ref="A1:IL74"/>
  <sheetViews>
    <sheetView topLeftCell="A10" zoomScale="60" zoomScaleNormal="60" zoomScaleSheetLayoutView="80" workbookViewId="0">
      <selection activeCell="A6" sqref="A6"/>
    </sheetView>
  </sheetViews>
  <sheetFormatPr defaultColWidth="11.59375" defaultRowHeight="19.5" customHeight="1" x14ac:dyDescent="0.15"/>
  <cols>
    <col min="1" max="1" width="17.39453125" style="121" customWidth="1"/>
    <col min="2" max="2" width="9.57421875" style="121" customWidth="1"/>
    <col min="3" max="3" width="55.69140625" style="121" customWidth="1"/>
    <col min="4" max="9" width="8.62890625" style="121" customWidth="1"/>
    <col min="10" max="10" width="9.03515625" style="121" customWidth="1"/>
    <col min="11" max="11" width="9.3046875" style="121" customWidth="1"/>
    <col min="12" max="12" width="6.06640625" style="121" customWidth="1"/>
    <col min="13" max="13" width="5.93359375" style="121" customWidth="1"/>
    <col min="14" max="14" width="6.06640625" style="121" customWidth="1"/>
    <col min="15" max="15" width="6.3359375" style="121" customWidth="1"/>
    <col min="16" max="16" width="16.85546875" style="121" customWidth="1"/>
    <col min="17" max="245" width="12" style="121" customWidth="1"/>
    <col min="246" max="246" width="11.59375" style="150" customWidth="1"/>
    <col min="247" max="256" width="11.59375" style="151"/>
    <col min="257" max="257" width="17.39453125" style="151" customWidth="1"/>
    <col min="258" max="258" width="9.57421875" style="151" customWidth="1"/>
    <col min="259" max="259" width="55.69140625" style="151" customWidth="1"/>
    <col min="260" max="265" width="8.62890625" style="151" customWidth="1"/>
    <col min="266" max="266" width="9.03515625" style="151" customWidth="1"/>
    <col min="267" max="267" width="9.3046875" style="151" customWidth="1"/>
    <col min="268" max="268" width="6.06640625" style="151" customWidth="1"/>
    <col min="269" max="269" width="5.93359375" style="151" customWidth="1"/>
    <col min="270" max="270" width="6.06640625" style="151" customWidth="1"/>
    <col min="271" max="271" width="6.3359375" style="151" customWidth="1"/>
    <col min="272" max="272" width="16.85546875" style="151" customWidth="1"/>
    <col min="273" max="501" width="12" style="151" customWidth="1"/>
    <col min="502" max="502" width="11.59375" style="151" customWidth="1"/>
    <col min="503" max="512" width="11.59375" style="151"/>
    <col min="513" max="513" width="17.39453125" style="151" customWidth="1"/>
    <col min="514" max="514" width="9.57421875" style="151" customWidth="1"/>
    <col min="515" max="515" width="55.69140625" style="151" customWidth="1"/>
    <col min="516" max="521" width="8.62890625" style="151" customWidth="1"/>
    <col min="522" max="522" width="9.03515625" style="151" customWidth="1"/>
    <col min="523" max="523" width="9.3046875" style="151" customWidth="1"/>
    <col min="524" max="524" width="6.06640625" style="151" customWidth="1"/>
    <col min="525" max="525" width="5.93359375" style="151" customWidth="1"/>
    <col min="526" max="526" width="6.06640625" style="151" customWidth="1"/>
    <col min="527" max="527" width="6.3359375" style="151" customWidth="1"/>
    <col min="528" max="528" width="16.85546875" style="151" customWidth="1"/>
    <col min="529" max="757" width="12" style="151" customWidth="1"/>
    <col min="758" max="758" width="11.59375" style="151" customWidth="1"/>
    <col min="759" max="768" width="11.59375" style="151"/>
    <col min="769" max="769" width="17.39453125" style="151" customWidth="1"/>
    <col min="770" max="770" width="9.57421875" style="151" customWidth="1"/>
    <col min="771" max="771" width="55.69140625" style="151" customWidth="1"/>
    <col min="772" max="777" width="8.62890625" style="151" customWidth="1"/>
    <col min="778" max="778" width="9.03515625" style="151" customWidth="1"/>
    <col min="779" max="779" width="9.3046875" style="151" customWidth="1"/>
    <col min="780" max="780" width="6.06640625" style="151" customWidth="1"/>
    <col min="781" max="781" width="5.93359375" style="151" customWidth="1"/>
    <col min="782" max="782" width="6.06640625" style="151" customWidth="1"/>
    <col min="783" max="783" width="6.3359375" style="151" customWidth="1"/>
    <col min="784" max="784" width="16.85546875" style="151" customWidth="1"/>
    <col min="785" max="1013" width="12" style="151" customWidth="1"/>
    <col min="1014" max="1014" width="11.59375" style="151" customWidth="1"/>
    <col min="1015" max="1024" width="11.59375" style="151"/>
    <col min="1025" max="1025" width="17.39453125" style="151" customWidth="1"/>
    <col min="1026" max="1026" width="9.57421875" style="151" customWidth="1"/>
    <col min="1027" max="1027" width="55.69140625" style="151" customWidth="1"/>
    <col min="1028" max="1033" width="8.62890625" style="151" customWidth="1"/>
    <col min="1034" max="1034" width="9.03515625" style="151" customWidth="1"/>
    <col min="1035" max="1035" width="9.3046875" style="151" customWidth="1"/>
    <col min="1036" max="1036" width="6.06640625" style="151" customWidth="1"/>
    <col min="1037" max="1037" width="5.93359375" style="151" customWidth="1"/>
    <col min="1038" max="1038" width="6.06640625" style="151" customWidth="1"/>
    <col min="1039" max="1039" width="6.3359375" style="151" customWidth="1"/>
    <col min="1040" max="1040" width="16.85546875" style="151" customWidth="1"/>
    <col min="1041" max="1269" width="12" style="151" customWidth="1"/>
    <col min="1270" max="1270" width="11.59375" style="151" customWidth="1"/>
    <col min="1271" max="1280" width="11.59375" style="151"/>
    <col min="1281" max="1281" width="17.39453125" style="151" customWidth="1"/>
    <col min="1282" max="1282" width="9.57421875" style="151" customWidth="1"/>
    <col min="1283" max="1283" width="55.69140625" style="151" customWidth="1"/>
    <col min="1284" max="1289" width="8.62890625" style="151" customWidth="1"/>
    <col min="1290" max="1290" width="9.03515625" style="151" customWidth="1"/>
    <col min="1291" max="1291" width="9.3046875" style="151" customWidth="1"/>
    <col min="1292" max="1292" width="6.06640625" style="151" customWidth="1"/>
    <col min="1293" max="1293" width="5.93359375" style="151" customWidth="1"/>
    <col min="1294" max="1294" width="6.06640625" style="151" customWidth="1"/>
    <col min="1295" max="1295" width="6.3359375" style="151" customWidth="1"/>
    <col min="1296" max="1296" width="16.85546875" style="151" customWidth="1"/>
    <col min="1297" max="1525" width="12" style="151" customWidth="1"/>
    <col min="1526" max="1526" width="11.59375" style="151" customWidth="1"/>
    <col min="1527" max="1536" width="11.59375" style="151"/>
    <col min="1537" max="1537" width="17.39453125" style="151" customWidth="1"/>
    <col min="1538" max="1538" width="9.57421875" style="151" customWidth="1"/>
    <col min="1539" max="1539" width="55.69140625" style="151" customWidth="1"/>
    <col min="1540" max="1545" width="8.62890625" style="151" customWidth="1"/>
    <col min="1546" max="1546" width="9.03515625" style="151" customWidth="1"/>
    <col min="1547" max="1547" width="9.3046875" style="151" customWidth="1"/>
    <col min="1548" max="1548" width="6.06640625" style="151" customWidth="1"/>
    <col min="1549" max="1549" width="5.93359375" style="151" customWidth="1"/>
    <col min="1550" max="1550" width="6.06640625" style="151" customWidth="1"/>
    <col min="1551" max="1551" width="6.3359375" style="151" customWidth="1"/>
    <col min="1552" max="1552" width="16.85546875" style="151" customWidth="1"/>
    <col min="1553" max="1781" width="12" style="151" customWidth="1"/>
    <col min="1782" max="1782" width="11.59375" style="151" customWidth="1"/>
    <col min="1783" max="1792" width="11.59375" style="151"/>
    <col min="1793" max="1793" width="17.39453125" style="151" customWidth="1"/>
    <col min="1794" max="1794" width="9.57421875" style="151" customWidth="1"/>
    <col min="1795" max="1795" width="55.69140625" style="151" customWidth="1"/>
    <col min="1796" max="1801" width="8.62890625" style="151" customWidth="1"/>
    <col min="1802" max="1802" width="9.03515625" style="151" customWidth="1"/>
    <col min="1803" max="1803" width="9.3046875" style="151" customWidth="1"/>
    <col min="1804" max="1804" width="6.06640625" style="151" customWidth="1"/>
    <col min="1805" max="1805" width="5.93359375" style="151" customWidth="1"/>
    <col min="1806" max="1806" width="6.06640625" style="151" customWidth="1"/>
    <col min="1807" max="1807" width="6.3359375" style="151" customWidth="1"/>
    <col min="1808" max="1808" width="16.85546875" style="151" customWidth="1"/>
    <col min="1809" max="2037" width="12" style="151" customWidth="1"/>
    <col min="2038" max="2038" width="11.59375" style="151" customWidth="1"/>
    <col min="2039" max="2048" width="11.59375" style="151"/>
    <col min="2049" max="2049" width="17.39453125" style="151" customWidth="1"/>
    <col min="2050" max="2050" width="9.57421875" style="151" customWidth="1"/>
    <col min="2051" max="2051" width="55.69140625" style="151" customWidth="1"/>
    <col min="2052" max="2057" width="8.62890625" style="151" customWidth="1"/>
    <col min="2058" max="2058" width="9.03515625" style="151" customWidth="1"/>
    <col min="2059" max="2059" width="9.3046875" style="151" customWidth="1"/>
    <col min="2060" max="2060" width="6.06640625" style="151" customWidth="1"/>
    <col min="2061" max="2061" width="5.93359375" style="151" customWidth="1"/>
    <col min="2062" max="2062" width="6.06640625" style="151" customWidth="1"/>
    <col min="2063" max="2063" width="6.3359375" style="151" customWidth="1"/>
    <col min="2064" max="2064" width="16.85546875" style="151" customWidth="1"/>
    <col min="2065" max="2293" width="12" style="151" customWidth="1"/>
    <col min="2294" max="2294" width="11.59375" style="151" customWidth="1"/>
    <col min="2295" max="2304" width="11.59375" style="151"/>
    <col min="2305" max="2305" width="17.39453125" style="151" customWidth="1"/>
    <col min="2306" max="2306" width="9.57421875" style="151" customWidth="1"/>
    <col min="2307" max="2307" width="55.69140625" style="151" customWidth="1"/>
    <col min="2308" max="2313" width="8.62890625" style="151" customWidth="1"/>
    <col min="2314" max="2314" width="9.03515625" style="151" customWidth="1"/>
    <col min="2315" max="2315" width="9.3046875" style="151" customWidth="1"/>
    <col min="2316" max="2316" width="6.06640625" style="151" customWidth="1"/>
    <col min="2317" max="2317" width="5.93359375" style="151" customWidth="1"/>
    <col min="2318" max="2318" width="6.06640625" style="151" customWidth="1"/>
    <col min="2319" max="2319" width="6.3359375" style="151" customWidth="1"/>
    <col min="2320" max="2320" width="16.85546875" style="151" customWidth="1"/>
    <col min="2321" max="2549" width="12" style="151" customWidth="1"/>
    <col min="2550" max="2550" width="11.59375" style="151" customWidth="1"/>
    <col min="2551" max="2560" width="11.59375" style="151"/>
    <col min="2561" max="2561" width="17.39453125" style="151" customWidth="1"/>
    <col min="2562" max="2562" width="9.57421875" style="151" customWidth="1"/>
    <col min="2563" max="2563" width="55.69140625" style="151" customWidth="1"/>
    <col min="2564" max="2569" width="8.62890625" style="151" customWidth="1"/>
    <col min="2570" max="2570" width="9.03515625" style="151" customWidth="1"/>
    <col min="2571" max="2571" width="9.3046875" style="151" customWidth="1"/>
    <col min="2572" max="2572" width="6.06640625" style="151" customWidth="1"/>
    <col min="2573" max="2573" width="5.93359375" style="151" customWidth="1"/>
    <col min="2574" max="2574" width="6.06640625" style="151" customWidth="1"/>
    <col min="2575" max="2575" width="6.3359375" style="151" customWidth="1"/>
    <col min="2576" max="2576" width="16.85546875" style="151" customWidth="1"/>
    <col min="2577" max="2805" width="12" style="151" customWidth="1"/>
    <col min="2806" max="2806" width="11.59375" style="151" customWidth="1"/>
    <col min="2807" max="2816" width="11.59375" style="151"/>
    <col min="2817" max="2817" width="17.39453125" style="151" customWidth="1"/>
    <col min="2818" max="2818" width="9.57421875" style="151" customWidth="1"/>
    <col min="2819" max="2819" width="55.69140625" style="151" customWidth="1"/>
    <col min="2820" max="2825" width="8.62890625" style="151" customWidth="1"/>
    <col min="2826" max="2826" width="9.03515625" style="151" customWidth="1"/>
    <col min="2827" max="2827" width="9.3046875" style="151" customWidth="1"/>
    <col min="2828" max="2828" width="6.06640625" style="151" customWidth="1"/>
    <col min="2829" max="2829" width="5.93359375" style="151" customWidth="1"/>
    <col min="2830" max="2830" width="6.06640625" style="151" customWidth="1"/>
    <col min="2831" max="2831" width="6.3359375" style="151" customWidth="1"/>
    <col min="2832" max="2832" width="16.85546875" style="151" customWidth="1"/>
    <col min="2833" max="3061" width="12" style="151" customWidth="1"/>
    <col min="3062" max="3062" width="11.59375" style="151" customWidth="1"/>
    <col min="3063" max="3072" width="11.59375" style="151"/>
    <col min="3073" max="3073" width="17.39453125" style="151" customWidth="1"/>
    <col min="3074" max="3074" width="9.57421875" style="151" customWidth="1"/>
    <col min="3075" max="3075" width="55.69140625" style="151" customWidth="1"/>
    <col min="3076" max="3081" width="8.62890625" style="151" customWidth="1"/>
    <col min="3082" max="3082" width="9.03515625" style="151" customWidth="1"/>
    <col min="3083" max="3083" width="9.3046875" style="151" customWidth="1"/>
    <col min="3084" max="3084" width="6.06640625" style="151" customWidth="1"/>
    <col min="3085" max="3085" width="5.93359375" style="151" customWidth="1"/>
    <col min="3086" max="3086" width="6.06640625" style="151" customWidth="1"/>
    <col min="3087" max="3087" width="6.3359375" style="151" customWidth="1"/>
    <col min="3088" max="3088" width="16.85546875" style="151" customWidth="1"/>
    <col min="3089" max="3317" width="12" style="151" customWidth="1"/>
    <col min="3318" max="3318" width="11.59375" style="151" customWidth="1"/>
    <col min="3319" max="3328" width="11.59375" style="151"/>
    <col min="3329" max="3329" width="17.39453125" style="151" customWidth="1"/>
    <col min="3330" max="3330" width="9.57421875" style="151" customWidth="1"/>
    <col min="3331" max="3331" width="55.69140625" style="151" customWidth="1"/>
    <col min="3332" max="3337" width="8.62890625" style="151" customWidth="1"/>
    <col min="3338" max="3338" width="9.03515625" style="151" customWidth="1"/>
    <col min="3339" max="3339" width="9.3046875" style="151" customWidth="1"/>
    <col min="3340" max="3340" width="6.06640625" style="151" customWidth="1"/>
    <col min="3341" max="3341" width="5.93359375" style="151" customWidth="1"/>
    <col min="3342" max="3342" width="6.06640625" style="151" customWidth="1"/>
    <col min="3343" max="3343" width="6.3359375" style="151" customWidth="1"/>
    <col min="3344" max="3344" width="16.85546875" style="151" customWidth="1"/>
    <col min="3345" max="3573" width="12" style="151" customWidth="1"/>
    <col min="3574" max="3574" width="11.59375" style="151" customWidth="1"/>
    <col min="3575" max="3584" width="11.59375" style="151"/>
    <col min="3585" max="3585" width="17.39453125" style="151" customWidth="1"/>
    <col min="3586" max="3586" width="9.57421875" style="151" customWidth="1"/>
    <col min="3587" max="3587" width="55.69140625" style="151" customWidth="1"/>
    <col min="3588" max="3593" width="8.62890625" style="151" customWidth="1"/>
    <col min="3594" max="3594" width="9.03515625" style="151" customWidth="1"/>
    <col min="3595" max="3595" width="9.3046875" style="151" customWidth="1"/>
    <col min="3596" max="3596" width="6.06640625" style="151" customWidth="1"/>
    <col min="3597" max="3597" width="5.93359375" style="151" customWidth="1"/>
    <col min="3598" max="3598" width="6.06640625" style="151" customWidth="1"/>
    <col min="3599" max="3599" width="6.3359375" style="151" customWidth="1"/>
    <col min="3600" max="3600" width="16.85546875" style="151" customWidth="1"/>
    <col min="3601" max="3829" width="12" style="151" customWidth="1"/>
    <col min="3830" max="3830" width="11.59375" style="151" customWidth="1"/>
    <col min="3831" max="3840" width="11.59375" style="151"/>
    <col min="3841" max="3841" width="17.39453125" style="151" customWidth="1"/>
    <col min="3842" max="3842" width="9.57421875" style="151" customWidth="1"/>
    <col min="3843" max="3843" width="55.69140625" style="151" customWidth="1"/>
    <col min="3844" max="3849" width="8.62890625" style="151" customWidth="1"/>
    <col min="3850" max="3850" width="9.03515625" style="151" customWidth="1"/>
    <col min="3851" max="3851" width="9.3046875" style="151" customWidth="1"/>
    <col min="3852" max="3852" width="6.06640625" style="151" customWidth="1"/>
    <col min="3853" max="3853" width="5.93359375" style="151" customWidth="1"/>
    <col min="3854" max="3854" width="6.06640625" style="151" customWidth="1"/>
    <col min="3855" max="3855" width="6.3359375" style="151" customWidth="1"/>
    <col min="3856" max="3856" width="16.85546875" style="151" customWidth="1"/>
    <col min="3857" max="4085" width="12" style="151" customWidth="1"/>
    <col min="4086" max="4086" width="11.59375" style="151" customWidth="1"/>
    <col min="4087" max="4096" width="11.59375" style="151"/>
    <col min="4097" max="4097" width="17.39453125" style="151" customWidth="1"/>
    <col min="4098" max="4098" width="9.57421875" style="151" customWidth="1"/>
    <col min="4099" max="4099" width="55.69140625" style="151" customWidth="1"/>
    <col min="4100" max="4105" width="8.62890625" style="151" customWidth="1"/>
    <col min="4106" max="4106" width="9.03515625" style="151" customWidth="1"/>
    <col min="4107" max="4107" width="9.3046875" style="151" customWidth="1"/>
    <col min="4108" max="4108" width="6.06640625" style="151" customWidth="1"/>
    <col min="4109" max="4109" width="5.93359375" style="151" customWidth="1"/>
    <col min="4110" max="4110" width="6.06640625" style="151" customWidth="1"/>
    <col min="4111" max="4111" width="6.3359375" style="151" customWidth="1"/>
    <col min="4112" max="4112" width="16.85546875" style="151" customWidth="1"/>
    <col min="4113" max="4341" width="12" style="151" customWidth="1"/>
    <col min="4342" max="4342" width="11.59375" style="151" customWidth="1"/>
    <col min="4343" max="4352" width="11.59375" style="151"/>
    <col min="4353" max="4353" width="17.39453125" style="151" customWidth="1"/>
    <col min="4354" max="4354" width="9.57421875" style="151" customWidth="1"/>
    <col min="4355" max="4355" width="55.69140625" style="151" customWidth="1"/>
    <col min="4356" max="4361" width="8.62890625" style="151" customWidth="1"/>
    <col min="4362" max="4362" width="9.03515625" style="151" customWidth="1"/>
    <col min="4363" max="4363" width="9.3046875" style="151" customWidth="1"/>
    <col min="4364" max="4364" width="6.06640625" style="151" customWidth="1"/>
    <col min="4365" max="4365" width="5.93359375" style="151" customWidth="1"/>
    <col min="4366" max="4366" width="6.06640625" style="151" customWidth="1"/>
    <col min="4367" max="4367" width="6.3359375" style="151" customWidth="1"/>
    <col min="4368" max="4368" width="16.85546875" style="151" customWidth="1"/>
    <col min="4369" max="4597" width="12" style="151" customWidth="1"/>
    <col min="4598" max="4598" width="11.59375" style="151" customWidth="1"/>
    <col min="4599" max="4608" width="11.59375" style="151"/>
    <col min="4609" max="4609" width="17.39453125" style="151" customWidth="1"/>
    <col min="4610" max="4610" width="9.57421875" style="151" customWidth="1"/>
    <col min="4611" max="4611" width="55.69140625" style="151" customWidth="1"/>
    <col min="4612" max="4617" width="8.62890625" style="151" customWidth="1"/>
    <col min="4618" max="4618" width="9.03515625" style="151" customWidth="1"/>
    <col min="4619" max="4619" width="9.3046875" style="151" customWidth="1"/>
    <col min="4620" max="4620" width="6.06640625" style="151" customWidth="1"/>
    <col min="4621" max="4621" width="5.93359375" style="151" customWidth="1"/>
    <col min="4622" max="4622" width="6.06640625" style="151" customWidth="1"/>
    <col min="4623" max="4623" width="6.3359375" style="151" customWidth="1"/>
    <col min="4624" max="4624" width="16.85546875" style="151" customWidth="1"/>
    <col min="4625" max="4853" width="12" style="151" customWidth="1"/>
    <col min="4854" max="4854" width="11.59375" style="151" customWidth="1"/>
    <col min="4855" max="4864" width="11.59375" style="151"/>
    <col min="4865" max="4865" width="17.39453125" style="151" customWidth="1"/>
    <col min="4866" max="4866" width="9.57421875" style="151" customWidth="1"/>
    <col min="4867" max="4867" width="55.69140625" style="151" customWidth="1"/>
    <col min="4868" max="4873" width="8.62890625" style="151" customWidth="1"/>
    <col min="4874" max="4874" width="9.03515625" style="151" customWidth="1"/>
    <col min="4875" max="4875" width="9.3046875" style="151" customWidth="1"/>
    <col min="4876" max="4876" width="6.06640625" style="151" customWidth="1"/>
    <col min="4877" max="4877" width="5.93359375" style="151" customWidth="1"/>
    <col min="4878" max="4878" width="6.06640625" style="151" customWidth="1"/>
    <col min="4879" max="4879" width="6.3359375" style="151" customWidth="1"/>
    <col min="4880" max="4880" width="16.85546875" style="151" customWidth="1"/>
    <col min="4881" max="5109" width="12" style="151" customWidth="1"/>
    <col min="5110" max="5110" width="11.59375" style="151" customWidth="1"/>
    <col min="5111" max="5120" width="11.59375" style="151"/>
    <col min="5121" max="5121" width="17.39453125" style="151" customWidth="1"/>
    <col min="5122" max="5122" width="9.57421875" style="151" customWidth="1"/>
    <col min="5123" max="5123" width="55.69140625" style="151" customWidth="1"/>
    <col min="5124" max="5129" width="8.62890625" style="151" customWidth="1"/>
    <col min="5130" max="5130" width="9.03515625" style="151" customWidth="1"/>
    <col min="5131" max="5131" width="9.3046875" style="151" customWidth="1"/>
    <col min="5132" max="5132" width="6.06640625" style="151" customWidth="1"/>
    <col min="5133" max="5133" width="5.93359375" style="151" customWidth="1"/>
    <col min="5134" max="5134" width="6.06640625" style="151" customWidth="1"/>
    <col min="5135" max="5135" width="6.3359375" style="151" customWidth="1"/>
    <col min="5136" max="5136" width="16.85546875" style="151" customWidth="1"/>
    <col min="5137" max="5365" width="12" style="151" customWidth="1"/>
    <col min="5366" max="5366" width="11.59375" style="151" customWidth="1"/>
    <col min="5367" max="5376" width="11.59375" style="151"/>
    <col min="5377" max="5377" width="17.39453125" style="151" customWidth="1"/>
    <col min="5378" max="5378" width="9.57421875" style="151" customWidth="1"/>
    <col min="5379" max="5379" width="55.69140625" style="151" customWidth="1"/>
    <col min="5380" max="5385" width="8.62890625" style="151" customWidth="1"/>
    <col min="5386" max="5386" width="9.03515625" style="151" customWidth="1"/>
    <col min="5387" max="5387" width="9.3046875" style="151" customWidth="1"/>
    <col min="5388" max="5388" width="6.06640625" style="151" customWidth="1"/>
    <col min="5389" max="5389" width="5.93359375" style="151" customWidth="1"/>
    <col min="5390" max="5390" width="6.06640625" style="151" customWidth="1"/>
    <col min="5391" max="5391" width="6.3359375" style="151" customWidth="1"/>
    <col min="5392" max="5392" width="16.85546875" style="151" customWidth="1"/>
    <col min="5393" max="5621" width="12" style="151" customWidth="1"/>
    <col min="5622" max="5622" width="11.59375" style="151" customWidth="1"/>
    <col min="5623" max="5632" width="11.59375" style="151"/>
    <col min="5633" max="5633" width="17.39453125" style="151" customWidth="1"/>
    <col min="5634" max="5634" width="9.57421875" style="151" customWidth="1"/>
    <col min="5635" max="5635" width="55.69140625" style="151" customWidth="1"/>
    <col min="5636" max="5641" width="8.62890625" style="151" customWidth="1"/>
    <col min="5642" max="5642" width="9.03515625" style="151" customWidth="1"/>
    <col min="5643" max="5643" width="9.3046875" style="151" customWidth="1"/>
    <col min="5644" max="5644" width="6.06640625" style="151" customWidth="1"/>
    <col min="5645" max="5645" width="5.93359375" style="151" customWidth="1"/>
    <col min="5646" max="5646" width="6.06640625" style="151" customWidth="1"/>
    <col min="5647" max="5647" width="6.3359375" style="151" customWidth="1"/>
    <col min="5648" max="5648" width="16.85546875" style="151" customWidth="1"/>
    <col min="5649" max="5877" width="12" style="151" customWidth="1"/>
    <col min="5878" max="5878" width="11.59375" style="151" customWidth="1"/>
    <col min="5879" max="5888" width="11.59375" style="151"/>
    <col min="5889" max="5889" width="17.39453125" style="151" customWidth="1"/>
    <col min="5890" max="5890" width="9.57421875" style="151" customWidth="1"/>
    <col min="5891" max="5891" width="55.69140625" style="151" customWidth="1"/>
    <col min="5892" max="5897" width="8.62890625" style="151" customWidth="1"/>
    <col min="5898" max="5898" width="9.03515625" style="151" customWidth="1"/>
    <col min="5899" max="5899" width="9.3046875" style="151" customWidth="1"/>
    <col min="5900" max="5900" width="6.06640625" style="151" customWidth="1"/>
    <col min="5901" max="5901" width="5.93359375" style="151" customWidth="1"/>
    <col min="5902" max="5902" width="6.06640625" style="151" customWidth="1"/>
    <col min="5903" max="5903" width="6.3359375" style="151" customWidth="1"/>
    <col min="5904" max="5904" width="16.85546875" style="151" customWidth="1"/>
    <col min="5905" max="6133" width="12" style="151" customWidth="1"/>
    <col min="6134" max="6134" width="11.59375" style="151" customWidth="1"/>
    <col min="6135" max="6144" width="11.59375" style="151"/>
    <col min="6145" max="6145" width="17.39453125" style="151" customWidth="1"/>
    <col min="6146" max="6146" width="9.57421875" style="151" customWidth="1"/>
    <col min="6147" max="6147" width="55.69140625" style="151" customWidth="1"/>
    <col min="6148" max="6153" width="8.62890625" style="151" customWidth="1"/>
    <col min="6154" max="6154" width="9.03515625" style="151" customWidth="1"/>
    <col min="6155" max="6155" width="9.3046875" style="151" customWidth="1"/>
    <col min="6156" max="6156" width="6.06640625" style="151" customWidth="1"/>
    <col min="6157" max="6157" width="5.93359375" style="151" customWidth="1"/>
    <col min="6158" max="6158" width="6.06640625" style="151" customWidth="1"/>
    <col min="6159" max="6159" width="6.3359375" style="151" customWidth="1"/>
    <col min="6160" max="6160" width="16.85546875" style="151" customWidth="1"/>
    <col min="6161" max="6389" width="12" style="151" customWidth="1"/>
    <col min="6390" max="6390" width="11.59375" style="151" customWidth="1"/>
    <col min="6391" max="6400" width="11.59375" style="151"/>
    <col min="6401" max="6401" width="17.39453125" style="151" customWidth="1"/>
    <col min="6402" max="6402" width="9.57421875" style="151" customWidth="1"/>
    <col min="6403" max="6403" width="55.69140625" style="151" customWidth="1"/>
    <col min="6404" max="6409" width="8.62890625" style="151" customWidth="1"/>
    <col min="6410" max="6410" width="9.03515625" style="151" customWidth="1"/>
    <col min="6411" max="6411" width="9.3046875" style="151" customWidth="1"/>
    <col min="6412" max="6412" width="6.06640625" style="151" customWidth="1"/>
    <col min="6413" max="6413" width="5.93359375" style="151" customWidth="1"/>
    <col min="6414" max="6414" width="6.06640625" style="151" customWidth="1"/>
    <col min="6415" max="6415" width="6.3359375" style="151" customWidth="1"/>
    <col min="6416" max="6416" width="16.85546875" style="151" customWidth="1"/>
    <col min="6417" max="6645" width="12" style="151" customWidth="1"/>
    <col min="6646" max="6646" width="11.59375" style="151" customWidth="1"/>
    <col min="6647" max="6656" width="11.59375" style="151"/>
    <col min="6657" max="6657" width="17.39453125" style="151" customWidth="1"/>
    <col min="6658" max="6658" width="9.57421875" style="151" customWidth="1"/>
    <col min="6659" max="6659" width="55.69140625" style="151" customWidth="1"/>
    <col min="6660" max="6665" width="8.62890625" style="151" customWidth="1"/>
    <col min="6666" max="6666" width="9.03515625" style="151" customWidth="1"/>
    <col min="6667" max="6667" width="9.3046875" style="151" customWidth="1"/>
    <col min="6668" max="6668" width="6.06640625" style="151" customWidth="1"/>
    <col min="6669" max="6669" width="5.93359375" style="151" customWidth="1"/>
    <col min="6670" max="6670" width="6.06640625" style="151" customWidth="1"/>
    <col min="6671" max="6671" width="6.3359375" style="151" customWidth="1"/>
    <col min="6672" max="6672" width="16.85546875" style="151" customWidth="1"/>
    <col min="6673" max="6901" width="12" style="151" customWidth="1"/>
    <col min="6902" max="6902" width="11.59375" style="151" customWidth="1"/>
    <col min="6903" max="6912" width="11.59375" style="151"/>
    <col min="6913" max="6913" width="17.39453125" style="151" customWidth="1"/>
    <col min="6914" max="6914" width="9.57421875" style="151" customWidth="1"/>
    <col min="6915" max="6915" width="55.69140625" style="151" customWidth="1"/>
    <col min="6916" max="6921" width="8.62890625" style="151" customWidth="1"/>
    <col min="6922" max="6922" width="9.03515625" style="151" customWidth="1"/>
    <col min="6923" max="6923" width="9.3046875" style="151" customWidth="1"/>
    <col min="6924" max="6924" width="6.06640625" style="151" customWidth="1"/>
    <col min="6925" max="6925" width="5.93359375" style="151" customWidth="1"/>
    <col min="6926" max="6926" width="6.06640625" style="151" customWidth="1"/>
    <col min="6927" max="6927" width="6.3359375" style="151" customWidth="1"/>
    <col min="6928" max="6928" width="16.85546875" style="151" customWidth="1"/>
    <col min="6929" max="7157" width="12" style="151" customWidth="1"/>
    <col min="7158" max="7158" width="11.59375" style="151" customWidth="1"/>
    <col min="7159" max="7168" width="11.59375" style="151"/>
    <col min="7169" max="7169" width="17.39453125" style="151" customWidth="1"/>
    <col min="7170" max="7170" width="9.57421875" style="151" customWidth="1"/>
    <col min="7171" max="7171" width="55.69140625" style="151" customWidth="1"/>
    <col min="7172" max="7177" width="8.62890625" style="151" customWidth="1"/>
    <col min="7178" max="7178" width="9.03515625" style="151" customWidth="1"/>
    <col min="7179" max="7179" width="9.3046875" style="151" customWidth="1"/>
    <col min="7180" max="7180" width="6.06640625" style="151" customWidth="1"/>
    <col min="7181" max="7181" width="5.93359375" style="151" customWidth="1"/>
    <col min="7182" max="7182" width="6.06640625" style="151" customWidth="1"/>
    <col min="7183" max="7183" width="6.3359375" style="151" customWidth="1"/>
    <col min="7184" max="7184" width="16.85546875" style="151" customWidth="1"/>
    <col min="7185" max="7413" width="12" style="151" customWidth="1"/>
    <col min="7414" max="7414" width="11.59375" style="151" customWidth="1"/>
    <col min="7415" max="7424" width="11.59375" style="151"/>
    <col min="7425" max="7425" width="17.39453125" style="151" customWidth="1"/>
    <col min="7426" max="7426" width="9.57421875" style="151" customWidth="1"/>
    <col min="7427" max="7427" width="55.69140625" style="151" customWidth="1"/>
    <col min="7428" max="7433" width="8.62890625" style="151" customWidth="1"/>
    <col min="7434" max="7434" width="9.03515625" style="151" customWidth="1"/>
    <col min="7435" max="7435" width="9.3046875" style="151" customWidth="1"/>
    <col min="7436" max="7436" width="6.06640625" style="151" customWidth="1"/>
    <col min="7437" max="7437" width="5.93359375" style="151" customWidth="1"/>
    <col min="7438" max="7438" width="6.06640625" style="151" customWidth="1"/>
    <col min="7439" max="7439" width="6.3359375" style="151" customWidth="1"/>
    <col min="7440" max="7440" width="16.85546875" style="151" customWidth="1"/>
    <col min="7441" max="7669" width="12" style="151" customWidth="1"/>
    <col min="7670" max="7670" width="11.59375" style="151" customWidth="1"/>
    <col min="7671" max="7680" width="11.59375" style="151"/>
    <col min="7681" max="7681" width="17.39453125" style="151" customWidth="1"/>
    <col min="7682" max="7682" width="9.57421875" style="151" customWidth="1"/>
    <col min="7683" max="7683" width="55.69140625" style="151" customWidth="1"/>
    <col min="7684" max="7689" width="8.62890625" style="151" customWidth="1"/>
    <col min="7690" max="7690" width="9.03515625" style="151" customWidth="1"/>
    <col min="7691" max="7691" width="9.3046875" style="151" customWidth="1"/>
    <col min="7692" max="7692" width="6.06640625" style="151" customWidth="1"/>
    <col min="7693" max="7693" width="5.93359375" style="151" customWidth="1"/>
    <col min="7694" max="7694" width="6.06640625" style="151" customWidth="1"/>
    <col min="7695" max="7695" width="6.3359375" style="151" customWidth="1"/>
    <col min="7696" max="7696" width="16.85546875" style="151" customWidth="1"/>
    <col min="7697" max="7925" width="12" style="151" customWidth="1"/>
    <col min="7926" max="7926" width="11.59375" style="151" customWidth="1"/>
    <col min="7927" max="7936" width="11.59375" style="151"/>
    <col min="7937" max="7937" width="17.39453125" style="151" customWidth="1"/>
    <col min="7938" max="7938" width="9.57421875" style="151" customWidth="1"/>
    <col min="7939" max="7939" width="55.69140625" style="151" customWidth="1"/>
    <col min="7940" max="7945" width="8.62890625" style="151" customWidth="1"/>
    <col min="7946" max="7946" width="9.03515625" style="151" customWidth="1"/>
    <col min="7947" max="7947" width="9.3046875" style="151" customWidth="1"/>
    <col min="7948" max="7948" width="6.06640625" style="151" customWidth="1"/>
    <col min="7949" max="7949" width="5.93359375" style="151" customWidth="1"/>
    <col min="7950" max="7950" width="6.06640625" style="151" customWidth="1"/>
    <col min="7951" max="7951" width="6.3359375" style="151" customWidth="1"/>
    <col min="7952" max="7952" width="16.85546875" style="151" customWidth="1"/>
    <col min="7953" max="8181" width="12" style="151" customWidth="1"/>
    <col min="8182" max="8182" width="11.59375" style="151" customWidth="1"/>
    <col min="8183" max="8192" width="11.59375" style="151"/>
    <col min="8193" max="8193" width="17.39453125" style="151" customWidth="1"/>
    <col min="8194" max="8194" width="9.57421875" style="151" customWidth="1"/>
    <col min="8195" max="8195" width="55.69140625" style="151" customWidth="1"/>
    <col min="8196" max="8201" width="8.62890625" style="151" customWidth="1"/>
    <col min="8202" max="8202" width="9.03515625" style="151" customWidth="1"/>
    <col min="8203" max="8203" width="9.3046875" style="151" customWidth="1"/>
    <col min="8204" max="8204" width="6.06640625" style="151" customWidth="1"/>
    <col min="8205" max="8205" width="5.93359375" style="151" customWidth="1"/>
    <col min="8206" max="8206" width="6.06640625" style="151" customWidth="1"/>
    <col min="8207" max="8207" width="6.3359375" style="151" customWidth="1"/>
    <col min="8208" max="8208" width="16.85546875" style="151" customWidth="1"/>
    <col min="8209" max="8437" width="12" style="151" customWidth="1"/>
    <col min="8438" max="8438" width="11.59375" style="151" customWidth="1"/>
    <col min="8439" max="8448" width="11.59375" style="151"/>
    <col min="8449" max="8449" width="17.39453125" style="151" customWidth="1"/>
    <col min="8450" max="8450" width="9.57421875" style="151" customWidth="1"/>
    <col min="8451" max="8451" width="55.69140625" style="151" customWidth="1"/>
    <col min="8452" max="8457" width="8.62890625" style="151" customWidth="1"/>
    <col min="8458" max="8458" width="9.03515625" style="151" customWidth="1"/>
    <col min="8459" max="8459" width="9.3046875" style="151" customWidth="1"/>
    <col min="8460" max="8460" width="6.06640625" style="151" customWidth="1"/>
    <col min="8461" max="8461" width="5.93359375" style="151" customWidth="1"/>
    <col min="8462" max="8462" width="6.06640625" style="151" customWidth="1"/>
    <col min="8463" max="8463" width="6.3359375" style="151" customWidth="1"/>
    <col min="8464" max="8464" width="16.85546875" style="151" customWidth="1"/>
    <col min="8465" max="8693" width="12" style="151" customWidth="1"/>
    <col min="8694" max="8694" width="11.59375" style="151" customWidth="1"/>
    <col min="8695" max="8704" width="11.59375" style="151"/>
    <col min="8705" max="8705" width="17.39453125" style="151" customWidth="1"/>
    <col min="8706" max="8706" width="9.57421875" style="151" customWidth="1"/>
    <col min="8707" max="8707" width="55.69140625" style="151" customWidth="1"/>
    <col min="8708" max="8713" width="8.62890625" style="151" customWidth="1"/>
    <col min="8714" max="8714" width="9.03515625" style="151" customWidth="1"/>
    <col min="8715" max="8715" width="9.3046875" style="151" customWidth="1"/>
    <col min="8716" max="8716" width="6.06640625" style="151" customWidth="1"/>
    <col min="8717" max="8717" width="5.93359375" style="151" customWidth="1"/>
    <col min="8718" max="8718" width="6.06640625" style="151" customWidth="1"/>
    <col min="8719" max="8719" width="6.3359375" style="151" customWidth="1"/>
    <col min="8720" max="8720" width="16.85546875" style="151" customWidth="1"/>
    <col min="8721" max="8949" width="12" style="151" customWidth="1"/>
    <col min="8950" max="8950" width="11.59375" style="151" customWidth="1"/>
    <col min="8951" max="8960" width="11.59375" style="151"/>
    <col min="8961" max="8961" width="17.39453125" style="151" customWidth="1"/>
    <col min="8962" max="8962" width="9.57421875" style="151" customWidth="1"/>
    <col min="8963" max="8963" width="55.69140625" style="151" customWidth="1"/>
    <col min="8964" max="8969" width="8.62890625" style="151" customWidth="1"/>
    <col min="8970" max="8970" width="9.03515625" style="151" customWidth="1"/>
    <col min="8971" max="8971" width="9.3046875" style="151" customWidth="1"/>
    <col min="8972" max="8972" width="6.06640625" style="151" customWidth="1"/>
    <col min="8973" max="8973" width="5.93359375" style="151" customWidth="1"/>
    <col min="8974" max="8974" width="6.06640625" style="151" customWidth="1"/>
    <col min="8975" max="8975" width="6.3359375" style="151" customWidth="1"/>
    <col min="8976" max="8976" width="16.85546875" style="151" customWidth="1"/>
    <col min="8977" max="9205" width="12" style="151" customWidth="1"/>
    <col min="9206" max="9206" width="11.59375" style="151" customWidth="1"/>
    <col min="9207" max="9216" width="11.59375" style="151"/>
    <col min="9217" max="9217" width="17.39453125" style="151" customWidth="1"/>
    <col min="9218" max="9218" width="9.57421875" style="151" customWidth="1"/>
    <col min="9219" max="9219" width="55.69140625" style="151" customWidth="1"/>
    <col min="9220" max="9225" width="8.62890625" style="151" customWidth="1"/>
    <col min="9226" max="9226" width="9.03515625" style="151" customWidth="1"/>
    <col min="9227" max="9227" width="9.3046875" style="151" customWidth="1"/>
    <col min="9228" max="9228" width="6.06640625" style="151" customWidth="1"/>
    <col min="9229" max="9229" width="5.93359375" style="151" customWidth="1"/>
    <col min="9230" max="9230" width="6.06640625" style="151" customWidth="1"/>
    <col min="9231" max="9231" width="6.3359375" style="151" customWidth="1"/>
    <col min="9232" max="9232" width="16.85546875" style="151" customWidth="1"/>
    <col min="9233" max="9461" width="12" style="151" customWidth="1"/>
    <col min="9462" max="9462" width="11.59375" style="151" customWidth="1"/>
    <col min="9463" max="9472" width="11.59375" style="151"/>
    <col min="9473" max="9473" width="17.39453125" style="151" customWidth="1"/>
    <col min="9474" max="9474" width="9.57421875" style="151" customWidth="1"/>
    <col min="9475" max="9475" width="55.69140625" style="151" customWidth="1"/>
    <col min="9476" max="9481" width="8.62890625" style="151" customWidth="1"/>
    <col min="9482" max="9482" width="9.03515625" style="151" customWidth="1"/>
    <col min="9483" max="9483" width="9.3046875" style="151" customWidth="1"/>
    <col min="9484" max="9484" width="6.06640625" style="151" customWidth="1"/>
    <col min="9485" max="9485" width="5.93359375" style="151" customWidth="1"/>
    <col min="9486" max="9486" width="6.06640625" style="151" customWidth="1"/>
    <col min="9487" max="9487" width="6.3359375" style="151" customWidth="1"/>
    <col min="9488" max="9488" width="16.85546875" style="151" customWidth="1"/>
    <col min="9489" max="9717" width="12" style="151" customWidth="1"/>
    <col min="9718" max="9718" width="11.59375" style="151" customWidth="1"/>
    <col min="9719" max="9728" width="11.59375" style="151"/>
    <col min="9729" max="9729" width="17.39453125" style="151" customWidth="1"/>
    <col min="9730" max="9730" width="9.57421875" style="151" customWidth="1"/>
    <col min="9731" max="9731" width="55.69140625" style="151" customWidth="1"/>
    <col min="9732" max="9737" width="8.62890625" style="151" customWidth="1"/>
    <col min="9738" max="9738" width="9.03515625" style="151" customWidth="1"/>
    <col min="9739" max="9739" width="9.3046875" style="151" customWidth="1"/>
    <col min="9740" max="9740" width="6.06640625" style="151" customWidth="1"/>
    <col min="9741" max="9741" width="5.93359375" style="151" customWidth="1"/>
    <col min="9742" max="9742" width="6.06640625" style="151" customWidth="1"/>
    <col min="9743" max="9743" width="6.3359375" style="151" customWidth="1"/>
    <col min="9744" max="9744" width="16.85546875" style="151" customWidth="1"/>
    <col min="9745" max="9973" width="12" style="151" customWidth="1"/>
    <col min="9974" max="9974" width="11.59375" style="151" customWidth="1"/>
    <col min="9975" max="9984" width="11.59375" style="151"/>
    <col min="9985" max="9985" width="17.39453125" style="151" customWidth="1"/>
    <col min="9986" max="9986" width="9.57421875" style="151" customWidth="1"/>
    <col min="9987" max="9987" width="55.69140625" style="151" customWidth="1"/>
    <col min="9988" max="9993" width="8.62890625" style="151" customWidth="1"/>
    <col min="9994" max="9994" width="9.03515625" style="151" customWidth="1"/>
    <col min="9995" max="9995" width="9.3046875" style="151" customWidth="1"/>
    <col min="9996" max="9996" width="6.06640625" style="151" customWidth="1"/>
    <col min="9997" max="9997" width="5.93359375" style="151" customWidth="1"/>
    <col min="9998" max="9998" width="6.06640625" style="151" customWidth="1"/>
    <col min="9999" max="9999" width="6.3359375" style="151" customWidth="1"/>
    <col min="10000" max="10000" width="16.85546875" style="151" customWidth="1"/>
    <col min="10001" max="10229" width="12" style="151" customWidth="1"/>
    <col min="10230" max="10230" width="11.59375" style="151" customWidth="1"/>
    <col min="10231" max="10240" width="11.59375" style="151"/>
    <col min="10241" max="10241" width="17.39453125" style="151" customWidth="1"/>
    <col min="10242" max="10242" width="9.57421875" style="151" customWidth="1"/>
    <col min="10243" max="10243" width="55.69140625" style="151" customWidth="1"/>
    <col min="10244" max="10249" width="8.62890625" style="151" customWidth="1"/>
    <col min="10250" max="10250" width="9.03515625" style="151" customWidth="1"/>
    <col min="10251" max="10251" width="9.3046875" style="151" customWidth="1"/>
    <col min="10252" max="10252" width="6.06640625" style="151" customWidth="1"/>
    <col min="10253" max="10253" width="5.93359375" style="151" customWidth="1"/>
    <col min="10254" max="10254" width="6.06640625" style="151" customWidth="1"/>
    <col min="10255" max="10255" width="6.3359375" style="151" customWidth="1"/>
    <col min="10256" max="10256" width="16.85546875" style="151" customWidth="1"/>
    <col min="10257" max="10485" width="12" style="151" customWidth="1"/>
    <col min="10486" max="10486" width="11.59375" style="151" customWidth="1"/>
    <col min="10487" max="10496" width="11.59375" style="151"/>
    <col min="10497" max="10497" width="17.39453125" style="151" customWidth="1"/>
    <col min="10498" max="10498" width="9.57421875" style="151" customWidth="1"/>
    <col min="10499" max="10499" width="55.69140625" style="151" customWidth="1"/>
    <col min="10500" max="10505" width="8.62890625" style="151" customWidth="1"/>
    <col min="10506" max="10506" width="9.03515625" style="151" customWidth="1"/>
    <col min="10507" max="10507" width="9.3046875" style="151" customWidth="1"/>
    <col min="10508" max="10508" width="6.06640625" style="151" customWidth="1"/>
    <col min="10509" max="10509" width="5.93359375" style="151" customWidth="1"/>
    <col min="10510" max="10510" width="6.06640625" style="151" customWidth="1"/>
    <col min="10511" max="10511" width="6.3359375" style="151" customWidth="1"/>
    <col min="10512" max="10512" width="16.85546875" style="151" customWidth="1"/>
    <col min="10513" max="10741" width="12" style="151" customWidth="1"/>
    <col min="10742" max="10742" width="11.59375" style="151" customWidth="1"/>
    <col min="10743" max="10752" width="11.59375" style="151"/>
    <col min="10753" max="10753" width="17.39453125" style="151" customWidth="1"/>
    <col min="10754" max="10754" width="9.57421875" style="151" customWidth="1"/>
    <col min="10755" max="10755" width="55.69140625" style="151" customWidth="1"/>
    <col min="10756" max="10761" width="8.62890625" style="151" customWidth="1"/>
    <col min="10762" max="10762" width="9.03515625" style="151" customWidth="1"/>
    <col min="10763" max="10763" width="9.3046875" style="151" customWidth="1"/>
    <col min="10764" max="10764" width="6.06640625" style="151" customWidth="1"/>
    <col min="10765" max="10765" width="5.93359375" style="151" customWidth="1"/>
    <col min="10766" max="10766" width="6.06640625" style="151" customWidth="1"/>
    <col min="10767" max="10767" width="6.3359375" style="151" customWidth="1"/>
    <col min="10768" max="10768" width="16.85546875" style="151" customWidth="1"/>
    <col min="10769" max="10997" width="12" style="151" customWidth="1"/>
    <col min="10998" max="10998" width="11.59375" style="151" customWidth="1"/>
    <col min="10999" max="11008" width="11.59375" style="151"/>
    <col min="11009" max="11009" width="17.39453125" style="151" customWidth="1"/>
    <col min="11010" max="11010" width="9.57421875" style="151" customWidth="1"/>
    <col min="11011" max="11011" width="55.69140625" style="151" customWidth="1"/>
    <col min="11012" max="11017" width="8.62890625" style="151" customWidth="1"/>
    <col min="11018" max="11018" width="9.03515625" style="151" customWidth="1"/>
    <col min="11019" max="11019" width="9.3046875" style="151" customWidth="1"/>
    <col min="11020" max="11020" width="6.06640625" style="151" customWidth="1"/>
    <col min="11021" max="11021" width="5.93359375" style="151" customWidth="1"/>
    <col min="11022" max="11022" width="6.06640625" style="151" customWidth="1"/>
    <col min="11023" max="11023" width="6.3359375" style="151" customWidth="1"/>
    <col min="11024" max="11024" width="16.85546875" style="151" customWidth="1"/>
    <col min="11025" max="11253" width="12" style="151" customWidth="1"/>
    <col min="11254" max="11254" width="11.59375" style="151" customWidth="1"/>
    <col min="11255" max="11264" width="11.59375" style="151"/>
    <col min="11265" max="11265" width="17.39453125" style="151" customWidth="1"/>
    <col min="11266" max="11266" width="9.57421875" style="151" customWidth="1"/>
    <col min="11267" max="11267" width="55.69140625" style="151" customWidth="1"/>
    <col min="11268" max="11273" width="8.62890625" style="151" customWidth="1"/>
    <col min="11274" max="11274" width="9.03515625" style="151" customWidth="1"/>
    <col min="11275" max="11275" width="9.3046875" style="151" customWidth="1"/>
    <col min="11276" max="11276" width="6.06640625" style="151" customWidth="1"/>
    <col min="11277" max="11277" width="5.93359375" style="151" customWidth="1"/>
    <col min="11278" max="11278" width="6.06640625" style="151" customWidth="1"/>
    <col min="11279" max="11279" width="6.3359375" style="151" customWidth="1"/>
    <col min="11280" max="11280" width="16.85546875" style="151" customWidth="1"/>
    <col min="11281" max="11509" width="12" style="151" customWidth="1"/>
    <col min="11510" max="11510" width="11.59375" style="151" customWidth="1"/>
    <col min="11511" max="11520" width="11.59375" style="151"/>
    <col min="11521" max="11521" width="17.39453125" style="151" customWidth="1"/>
    <col min="11522" max="11522" width="9.57421875" style="151" customWidth="1"/>
    <col min="11523" max="11523" width="55.69140625" style="151" customWidth="1"/>
    <col min="11524" max="11529" width="8.62890625" style="151" customWidth="1"/>
    <col min="11530" max="11530" width="9.03515625" style="151" customWidth="1"/>
    <col min="11531" max="11531" width="9.3046875" style="151" customWidth="1"/>
    <col min="11532" max="11532" width="6.06640625" style="151" customWidth="1"/>
    <col min="11533" max="11533" width="5.93359375" style="151" customWidth="1"/>
    <col min="11534" max="11534" width="6.06640625" style="151" customWidth="1"/>
    <col min="11535" max="11535" width="6.3359375" style="151" customWidth="1"/>
    <col min="11536" max="11536" width="16.85546875" style="151" customWidth="1"/>
    <col min="11537" max="11765" width="12" style="151" customWidth="1"/>
    <col min="11766" max="11766" width="11.59375" style="151" customWidth="1"/>
    <col min="11767" max="11776" width="11.59375" style="151"/>
    <col min="11777" max="11777" width="17.39453125" style="151" customWidth="1"/>
    <col min="11778" max="11778" width="9.57421875" style="151" customWidth="1"/>
    <col min="11779" max="11779" width="55.69140625" style="151" customWidth="1"/>
    <col min="11780" max="11785" width="8.62890625" style="151" customWidth="1"/>
    <col min="11786" max="11786" width="9.03515625" style="151" customWidth="1"/>
    <col min="11787" max="11787" width="9.3046875" style="151" customWidth="1"/>
    <col min="11788" max="11788" width="6.06640625" style="151" customWidth="1"/>
    <col min="11789" max="11789" width="5.93359375" style="151" customWidth="1"/>
    <col min="11790" max="11790" width="6.06640625" style="151" customWidth="1"/>
    <col min="11791" max="11791" width="6.3359375" style="151" customWidth="1"/>
    <col min="11792" max="11792" width="16.85546875" style="151" customWidth="1"/>
    <col min="11793" max="12021" width="12" style="151" customWidth="1"/>
    <col min="12022" max="12022" width="11.59375" style="151" customWidth="1"/>
    <col min="12023" max="12032" width="11.59375" style="151"/>
    <col min="12033" max="12033" width="17.39453125" style="151" customWidth="1"/>
    <col min="12034" max="12034" width="9.57421875" style="151" customWidth="1"/>
    <col min="12035" max="12035" width="55.69140625" style="151" customWidth="1"/>
    <col min="12036" max="12041" width="8.62890625" style="151" customWidth="1"/>
    <col min="12042" max="12042" width="9.03515625" style="151" customWidth="1"/>
    <col min="12043" max="12043" width="9.3046875" style="151" customWidth="1"/>
    <col min="12044" max="12044" width="6.06640625" style="151" customWidth="1"/>
    <col min="12045" max="12045" width="5.93359375" style="151" customWidth="1"/>
    <col min="12046" max="12046" width="6.06640625" style="151" customWidth="1"/>
    <col min="12047" max="12047" width="6.3359375" style="151" customWidth="1"/>
    <col min="12048" max="12048" width="16.85546875" style="151" customWidth="1"/>
    <col min="12049" max="12277" width="12" style="151" customWidth="1"/>
    <col min="12278" max="12278" width="11.59375" style="151" customWidth="1"/>
    <col min="12279" max="12288" width="11.59375" style="151"/>
    <col min="12289" max="12289" width="17.39453125" style="151" customWidth="1"/>
    <col min="12290" max="12290" width="9.57421875" style="151" customWidth="1"/>
    <col min="12291" max="12291" width="55.69140625" style="151" customWidth="1"/>
    <col min="12292" max="12297" width="8.62890625" style="151" customWidth="1"/>
    <col min="12298" max="12298" width="9.03515625" style="151" customWidth="1"/>
    <col min="12299" max="12299" width="9.3046875" style="151" customWidth="1"/>
    <col min="12300" max="12300" width="6.06640625" style="151" customWidth="1"/>
    <col min="12301" max="12301" width="5.93359375" style="151" customWidth="1"/>
    <col min="12302" max="12302" width="6.06640625" style="151" customWidth="1"/>
    <col min="12303" max="12303" width="6.3359375" style="151" customWidth="1"/>
    <col min="12304" max="12304" width="16.85546875" style="151" customWidth="1"/>
    <col min="12305" max="12533" width="12" style="151" customWidth="1"/>
    <col min="12534" max="12534" width="11.59375" style="151" customWidth="1"/>
    <col min="12535" max="12544" width="11.59375" style="151"/>
    <col min="12545" max="12545" width="17.39453125" style="151" customWidth="1"/>
    <col min="12546" max="12546" width="9.57421875" style="151" customWidth="1"/>
    <col min="12547" max="12547" width="55.69140625" style="151" customWidth="1"/>
    <col min="12548" max="12553" width="8.62890625" style="151" customWidth="1"/>
    <col min="12554" max="12554" width="9.03515625" style="151" customWidth="1"/>
    <col min="12555" max="12555" width="9.3046875" style="151" customWidth="1"/>
    <col min="12556" max="12556" width="6.06640625" style="151" customWidth="1"/>
    <col min="12557" max="12557" width="5.93359375" style="151" customWidth="1"/>
    <col min="12558" max="12558" width="6.06640625" style="151" customWidth="1"/>
    <col min="12559" max="12559" width="6.3359375" style="151" customWidth="1"/>
    <col min="12560" max="12560" width="16.85546875" style="151" customWidth="1"/>
    <col min="12561" max="12789" width="12" style="151" customWidth="1"/>
    <col min="12790" max="12790" width="11.59375" style="151" customWidth="1"/>
    <col min="12791" max="12800" width="11.59375" style="151"/>
    <col min="12801" max="12801" width="17.39453125" style="151" customWidth="1"/>
    <col min="12802" max="12802" width="9.57421875" style="151" customWidth="1"/>
    <col min="12803" max="12803" width="55.69140625" style="151" customWidth="1"/>
    <col min="12804" max="12809" width="8.62890625" style="151" customWidth="1"/>
    <col min="12810" max="12810" width="9.03515625" style="151" customWidth="1"/>
    <col min="12811" max="12811" width="9.3046875" style="151" customWidth="1"/>
    <col min="12812" max="12812" width="6.06640625" style="151" customWidth="1"/>
    <col min="12813" max="12813" width="5.93359375" style="151" customWidth="1"/>
    <col min="12814" max="12814" width="6.06640625" style="151" customWidth="1"/>
    <col min="12815" max="12815" width="6.3359375" style="151" customWidth="1"/>
    <col min="12816" max="12816" width="16.85546875" style="151" customWidth="1"/>
    <col min="12817" max="13045" width="12" style="151" customWidth="1"/>
    <col min="13046" max="13046" width="11.59375" style="151" customWidth="1"/>
    <col min="13047" max="13056" width="11.59375" style="151"/>
    <col min="13057" max="13057" width="17.39453125" style="151" customWidth="1"/>
    <col min="13058" max="13058" width="9.57421875" style="151" customWidth="1"/>
    <col min="13059" max="13059" width="55.69140625" style="151" customWidth="1"/>
    <col min="13060" max="13065" width="8.62890625" style="151" customWidth="1"/>
    <col min="13066" max="13066" width="9.03515625" style="151" customWidth="1"/>
    <col min="13067" max="13067" width="9.3046875" style="151" customWidth="1"/>
    <col min="13068" max="13068" width="6.06640625" style="151" customWidth="1"/>
    <col min="13069" max="13069" width="5.93359375" style="151" customWidth="1"/>
    <col min="13070" max="13070" width="6.06640625" style="151" customWidth="1"/>
    <col min="13071" max="13071" width="6.3359375" style="151" customWidth="1"/>
    <col min="13072" max="13072" width="16.85546875" style="151" customWidth="1"/>
    <col min="13073" max="13301" width="12" style="151" customWidth="1"/>
    <col min="13302" max="13302" width="11.59375" style="151" customWidth="1"/>
    <col min="13303" max="13312" width="11.59375" style="151"/>
    <col min="13313" max="13313" width="17.39453125" style="151" customWidth="1"/>
    <col min="13314" max="13314" width="9.57421875" style="151" customWidth="1"/>
    <col min="13315" max="13315" width="55.69140625" style="151" customWidth="1"/>
    <col min="13316" max="13321" width="8.62890625" style="151" customWidth="1"/>
    <col min="13322" max="13322" width="9.03515625" style="151" customWidth="1"/>
    <col min="13323" max="13323" width="9.3046875" style="151" customWidth="1"/>
    <col min="13324" max="13324" width="6.06640625" style="151" customWidth="1"/>
    <col min="13325" max="13325" width="5.93359375" style="151" customWidth="1"/>
    <col min="13326" max="13326" width="6.06640625" style="151" customWidth="1"/>
    <col min="13327" max="13327" width="6.3359375" style="151" customWidth="1"/>
    <col min="13328" max="13328" width="16.85546875" style="151" customWidth="1"/>
    <col min="13329" max="13557" width="12" style="151" customWidth="1"/>
    <col min="13558" max="13558" width="11.59375" style="151" customWidth="1"/>
    <col min="13559" max="13568" width="11.59375" style="151"/>
    <col min="13569" max="13569" width="17.39453125" style="151" customWidth="1"/>
    <col min="13570" max="13570" width="9.57421875" style="151" customWidth="1"/>
    <col min="13571" max="13571" width="55.69140625" style="151" customWidth="1"/>
    <col min="13572" max="13577" width="8.62890625" style="151" customWidth="1"/>
    <col min="13578" max="13578" width="9.03515625" style="151" customWidth="1"/>
    <col min="13579" max="13579" width="9.3046875" style="151" customWidth="1"/>
    <col min="13580" max="13580" width="6.06640625" style="151" customWidth="1"/>
    <col min="13581" max="13581" width="5.93359375" style="151" customWidth="1"/>
    <col min="13582" max="13582" width="6.06640625" style="151" customWidth="1"/>
    <col min="13583" max="13583" width="6.3359375" style="151" customWidth="1"/>
    <col min="13584" max="13584" width="16.85546875" style="151" customWidth="1"/>
    <col min="13585" max="13813" width="12" style="151" customWidth="1"/>
    <col min="13814" max="13814" width="11.59375" style="151" customWidth="1"/>
    <col min="13815" max="13824" width="11.59375" style="151"/>
    <col min="13825" max="13825" width="17.39453125" style="151" customWidth="1"/>
    <col min="13826" max="13826" width="9.57421875" style="151" customWidth="1"/>
    <col min="13827" max="13827" width="55.69140625" style="151" customWidth="1"/>
    <col min="13828" max="13833" width="8.62890625" style="151" customWidth="1"/>
    <col min="13834" max="13834" width="9.03515625" style="151" customWidth="1"/>
    <col min="13835" max="13835" width="9.3046875" style="151" customWidth="1"/>
    <col min="13836" max="13836" width="6.06640625" style="151" customWidth="1"/>
    <col min="13837" max="13837" width="5.93359375" style="151" customWidth="1"/>
    <col min="13838" max="13838" width="6.06640625" style="151" customWidth="1"/>
    <col min="13839" max="13839" width="6.3359375" style="151" customWidth="1"/>
    <col min="13840" max="13840" width="16.85546875" style="151" customWidth="1"/>
    <col min="13841" max="14069" width="12" style="151" customWidth="1"/>
    <col min="14070" max="14070" width="11.59375" style="151" customWidth="1"/>
    <col min="14071" max="14080" width="11.59375" style="151"/>
    <col min="14081" max="14081" width="17.39453125" style="151" customWidth="1"/>
    <col min="14082" max="14082" width="9.57421875" style="151" customWidth="1"/>
    <col min="14083" max="14083" width="55.69140625" style="151" customWidth="1"/>
    <col min="14084" max="14089" width="8.62890625" style="151" customWidth="1"/>
    <col min="14090" max="14090" width="9.03515625" style="151" customWidth="1"/>
    <col min="14091" max="14091" width="9.3046875" style="151" customWidth="1"/>
    <col min="14092" max="14092" width="6.06640625" style="151" customWidth="1"/>
    <col min="14093" max="14093" width="5.93359375" style="151" customWidth="1"/>
    <col min="14094" max="14094" width="6.06640625" style="151" customWidth="1"/>
    <col min="14095" max="14095" width="6.3359375" style="151" customWidth="1"/>
    <col min="14096" max="14096" width="16.85546875" style="151" customWidth="1"/>
    <col min="14097" max="14325" width="12" style="151" customWidth="1"/>
    <col min="14326" max="14326" width="11.59375" style="151" customWidth="1"/>
    <col min="14327" max="14336" width="11.59375" style="151"/>
    <col min="14337" max="14337" width="17.39453125" style="151" customWidth="1"/>
    <col min="14338" max="14338" width="9.57421875" style="151" customWidth="1"/>
    <col min="14339" max="14339" width="55.69140625" style="151" customWidth="1"/>
    <col min="14340" max="14345" width="8.62890625" style="151" customWidth="1"/>
    <col min="14346" max="14346" width="9.03515625" style="151" customWidth="1"/>
    <col min="14347" max="14347" width="9.3046875" style="151" customWidth="1"/>
    <col min="14348" max="14348" width="6.06640625" style="151" customWidth="1"/>
    <col min="14349" max="14349" width="5.93359375" style="151" customWidth="1"/>
    <col min="14350" max="14350" width="6.06640625" style="151" customWidth="1"/>
    <col min="14351" max="14351" width="6.3359375" style="151" customWidth="1"/>
    <col min="14352" max="14352" width="16.85546875" style="151" customWidth="1"/>
    <col min="14353" max="14581" width="12" style="151" customWidth="1"/>
    <col min="14582" max="14582" width="11.59375" style="151" customWidth="1"/>
    <col min="14583" max="14592" width="11.59375" style="151"/>
    <col min="14593" max="14593" width="17.39453125" style="151" customWidth="1"/>
    <col min="14594" max="14594" width="9.57421875" style="151" customWidth="1"/>
    <col min="14595" max="14595" width="55.69140625" style="151" customWidth="1"/>
    <col min="14596" max="14601" width="8.62890625" style="151" customWidth="1"/>
    <col min="14602" max="14602" width="9.03515625" style="151" customWidth="1"/>
    <col min="14603" max="14603" width="9.3046875" style="151" customWidth="1"/>
    <col min="14604" max="14604" width="6.06640625" style="151" customWidth="1"/>
    <col min="14605" max="14605" width="5.93359375" style="151" customWidth="1"/>
    <col min="14606" max="14606" width="6.06640625" style="151" customWidth="1"/>
    <col min="14607" max="14607" width="6.3359375" style="151" customWidth="1"/>
    <col min="14608" max="14608" width="16.85546875" style="151" customWidth="1"/>
    <col min="14609" max="14837" width="12" style="151" customWidth="1"/>
    <col min="14838" max="14838" width="11.59375" style="151" customWidth="1"/>
    <col min="14839" max="14848" width="11.59375" style="151"/>
    <col min="14849" max="14849" width="17.39453125" style="151" customWidth="1"/>
    <col min="14850" max="14850" width="9.57421875" style="151" customWidth="1"/>
    <col min="14851" max="14851" width="55.69140625" style="151" customWidth="1"/>
    <col min="14852" max="14857" width="8.62890625" style="151" customWidth="1"/>
    <col min="14858" max="14858" width="9.03515625" style="151" customWidth="1"/>
    <col min="14859" max="14859" width="9.3046875" style="151" customWidth="1"/>
    <col min="14860" max="14860" width="6.06640625" style="151" customWidth="1"/>
    <col min="14861" max="14861" width="5.93359375" style="151" customWidth="1"/>
    <col min="14862" max="14862" width="6.06640625" style="151" customWidth="1"/>
    <col min="14863" max="14863" width="6.3359375" style="151" customWidth="1"/>
    <col min="14864" max="14864" width="16.85546875" style="151" customWidth="1"/>
    <col min="14865" max="15093" width="12" style="151" customWidth="1"/>
    <col min="15094" max="15094" width="11.59375" style="151" customWidth="1"/>
    <col min="15095" max="15104" width="11.59375" style="151"/>
    <col min="15105" max="15105" width="17.39453125" style="151" customWidth="1"/>
    <col min="15106" max="15106" width="9.57421875" style="151" customWidth="1"/>
    <col min="15107" max="15107" width="55.69140625" style="151" customWidth="1"/>
    <col min="15108" max="15113" width="8.62890625" style="151" customWidth="1"/>
    <col min="15114" max="15114" width="9.03515625" style="151" customWidth="1"/>
    <col min="15115" max="15115" width="9.3046875" style="151" customWidth="1"/>
    <col min="15116" max="15116" width="6.06640625" style="151" customWidth="1"/>
    <col min="15117" max="15117" width="5.93359375" style="151" customWidth="1"/>
    <col min="15118" max="15118" width="6.06640625" style="151" customWidth="1"/>
    <col min="15119" max="15119" width="6.3359375" style="151" customWidth="1"/>
    <col min="15120" max="15120" width="16.85546875" style="151" customWidth="1"/>
    <col min="15121" max="15349" width="12" style="151" customWidth="1"/>
    <col min="15350" max="15350" width="11.59375" style="151" customWidth="1"/>
    <col min="15351" max="15360" width="11.59375" style="151"/>
    <col min="15361" max="15361" width="17.39453125" style="151" customWidth="1"/>
    <col min="15362" max="15362" width="9.57421875" style="151" customWidth="1"/>
    <col min="15363" max="15363" width="55.69140625" style="151" customWidth="1"/>
    <col min="15364" max="15369" width="8.62890625" style="151" customWidth="1"/>
    <col min="15370" max="15370" width="9.03515625" style="151" customWidth="1"/>
    <col min="15371" max="15371" width="9.3046875" style="151" customWidth="1"/>
    <col min="15372" max="15372" width="6.06640625" style="151" customWidth="1"/>
    <col min="15373" max="15373" width="5.93359375" style="151" customWidth="1"/>
    <col min="15374" max="15374" width="6.06640625" style="151" customWidth="1"/>
    <col min="15375" max="15375" width="6.3359375" style="151" customWidth="1"/>
    <col min="15376" max="15376" width="16.85546875" style="151" customWidth="1"/>
    <col min="15377" max="15605" width="12" style="151" customWidth="1"/>
    <col min="15606" max="15606" width="11.59375" style="151" customWidth="1"/>
    <col min="15607" max="15616" width="11.59375" style="151"/>
    <col min="15617" max="15617" width="17.39453125" style="151" customWidth="1"/>
    <col min="15618" max="15618" width="9.57421875" style="151" customWidth="1"/>
    <col min="15619" max="15619" width="55.69140625" style="151" customWidth="1"/>
    <col min="15620" max="15625" width="8.62890625" style="151" customWidth="1"/>
    <col min="15626" max="15626" width="9.03515625" style="151" customWidth="1"/>
    <col min="15627" max="15627" width="9.3046875" style="151" customWidth="1"/>
    <col min="15628" max="15628" width="6.06640625" style="151" customWidth="1"/>
    <col min="15629" max="15629" width="5.93359375" style="151" customWidth="1"/>
    <col min="15630" max="15630" width="6.06640625" style="151" customWidth="1"/>
    <col min="15631" max="15631" width="6.3359375" style="151" customWidth="1"/>
    <col min="15632" max="15632" width="16.85546875" style="151" customWidth="1"/>
    <col min="15633" max="15861" width="12" style="151" customWidth="1"/>
    <col min="15862" max="15862" width="11.59375" style="151" customWidth="1"/>
    <col min="15863" max="15872" width="11.59375" style="151"/>
    <col min="15873" max="15873" width="17.39453125" style="151" customWidth="1"/>
    <col min="15874" max="15874" width="9.57421875" style="151" customWidth="1"/>
    <col min="15875" max="15875" width="55.69140625" style="151" customWidth="1"/>
    <col min="15876" max="15881" width="8.62890625" style="151" customWidth="1"/>
    <col min="15882" max="15882" width="9.03515625" style="151" customWidth="1"/>
    <col min="15883" max="15883" width="9.3046875" style="151" customWidth="1"/>
    <col min="15884" max="15884" width="6.06640625" style="151" customWidth="1"/>
    <col min="15885" max="15885" width="5.93359375" style="151" customWidth="1"/>
    <col min="15886" max="15886" width="6.06640625" style="151" customWidth="1"/>
    <col min="15887" max="15887" width="6.3359375" style="151" customWidth="1"/>
    <col min="15888" max="15888" width="16.85546875" style="151" customWidth="1"/>
    <col min="15889" max="16117" width="12" style="151" customWidth="1"/>
    <col min="16118" max="16118" width="11.59375" style="151" customWidth="1"/>
    <col min="16119" max="16128" width="11.59375" style="151"/>
    <col min="16129" max="16129" width="17.39453125" style="151" customWidth="1"/>
    <col min="16130" max="16130" width="9.57421875" style="151" customWidth="1"/>
    <col min="16131" max="16131" width="55.69140625" style="151" customWidth="1"/>
    <col min="16132" max="16137" width="8.62890625" style="151" customWidth="1"/>
    <col min="16138" max="16138" width="9.03515625" style="151" customWidth="1"/>
    <col min="16139" max="16139" width="9.3046875" style="151" customWidth="1"/>
    <col min="16140" max="16140" width="6.06640625" style="151" customWidth="1"/>
    <col min="16141" max="16141" width="5.93359375" style="151" customWidth="1"/>
    <col min="16142" max="16142" width="6.06640625" style="151" customWidth="1"/>
    <col min="16143" max="16143" width="6.3359375" style="151" customWidth="1"/>
    <col min="16144" max="16144" width="16.85546875" style="151" customWidth="1"/>
    <col min="16145" max="16373" width="12" style="151" customWidth="1"/>
    <col min="16374" max="16374" width="11.59375" style="151" customWidth="1"/>
    <col min="16375" max="16384" width="11.59375" style="151"/>
  </cols>
  <sheetData>
    <row r="1" spans="1:16" ht="18.75" customHeight="1" x14ac:dyDescent="0.15">
      <c r="A1" s="231" t="s">
        <v>130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120"/>
    </row>
    <row r="2" spans="1:16" ht="15" customHeight="1" x14ac:dyDescent="0.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122"/>
    </row>
    <row r="3" spans="1:16" ht="15.75" customHeight="1" x14ac:dyDescent="0.1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123"/>
    </row>
    <row r="4" spans="1:16" ht="13.9" customHeight="1" x14ac:dyDescent="0.1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123"/>
    </row>
    <row r="5" spans="1:16" ht="15" customHeight="1" x14ac:dyDescent="0.1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123"/>
    </row>
    <row r="6" spans="1:16" ht="15" customHeight="1" x14ac:dyDescent="0.15">
      <c r="A6" s="124"/>
      <c r="B6" s="124"/>
      <c r="C6" s="125"/>
      <c r="D6" s="126"/>
      <c r="E6" s="126"/>
      <c r="F6" s="127"/>
      <c r="G6" s="126"/>
      <c r="H6" s="127"/>
      <c r="I6" s="127"/>
      <c r="J6" s="127"/>
      <c r="K6" s="128"/>
    </row>
    <row r="7" spans="1:16" ht="15" customHeight="1" x14ac:dyDescent="0.15">
      <c r="A7" s="124"/>
      <c r="B7" s="124"/>
      <c r="C7" s="129"/>
      <c r="D7" s="126"/>
      <c r="E7" s="126"/>
      <c r="F7" s="127"/>
      <c r="G7" s="126"/>
      <c r="H7" s="127"/>
      <c r="I7" s="127"/>
      <c r="J7" s="127"/>
      <c r="K7" s="128"/>
    </row>
    <row r="8" spans="1:16" ht="12.75" customHeight="1" x14ac:dyDescent="0.15">
      <c r="A8" s="130"/>
      <c r="B8" s="130"/>
      <c r="C8" s="128"/>
      <c r="D8" s="126"/>
      <c r="E8" s="126"/>
      <c r="F8" s="126"/>
      <c r="G8" s="126"/>
      <c r="H8" s="126"/>
      <c r="I8" s="126"/>
      <c r="J8" s="129"/>
      <c r="K8" s="128"/>
    </row>
    <row r="9" spans="1:16" ht="19.5" customHeight="1" x14ac:dyDescent="0.15">
      <c r="A9" s="131"/>
      <c r="B9" s="131"/>
      <c r="C9" s="131"/>
      <c r="D9" s="131"/>
      <c r="E9" s="131"/>
      <c r="F9" s="131"/>
      <c r="G9" s="131"/>
      <c r="H9" s="131"/>
      <c r="I9" s="132"/>
      <c r="J9" s="133"/>
      <c r="K9" s="133"/>
    </row>
    <row r="10" spans="1:16" ht="25.5" customHeight="1" x14ac:dyDescent="0.15">
      <c r="A10" s="131"/>
      <c r="B10" s="131"/>
      <c r="C10" s="131"/>
      <c r="D10" s="131"/>
      <c r="E10" s="131"/>
      <c r="F10" s="131"/>
      <c r="G10" s="131"/>
      <c r="H10" s="131"/>
      <c r="I10" s="132"/>
      <c r="J10" s="133"/>
      <c r="K10" s="133"/>
    </row>
    <row r="11" spans="1:16" ht="25.5" customHeight="1" x14ac:dyDescent="0.1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6" ht="19.5" customHeight="1" x14ac:dyDescent="0.15">
      <c r="A12" s="135"/>
      <c r="B12" s="136"/>
      <c r="C12" s="136"/>
      <c r="D12" s="137"/>
      <c r="E12" s="137"/>
      <c r="F12" s="137"/>
      <c r="G12" s="137"/>
      <c r="H12" s="137"/>
      <c r="I12" s="137"/>
      <c r="J12" s="137"/>
      <c r="K12" s="137"/>
    </row>
    <row r="13" spans="1:16" ht="19.5" customHeight="1" x14ac:dyDescent="0.15">
      <c r="A13" s="135"/>
      <c r="B13" s="136"/>
      <c r="C13" s="136"/>
      <c r="D13" s="137"/>
      <c r="E13" s="137"/>
      <c r="F13" s="137"/>
      <c r="G13" s="137"/>
      <c r="H13" s="137"/>
      <c r="I13" s="137"/>
      <c r="J13" s="137"/>
      <c r="K13" s="137"/>
    </row>
    <row r="14" spans="1:16" ht="19.5" customHeight="1" x14ac:dyDescent="0.15">
      <c r="A14" s="138"/>
      <c r="B14" s="136"/>
      <c r="C14" s="136"/>
      <c r="D14" s="137"/>
      <c r="E14" s="137"/>
      <c r="F14" s="137"/>
      <c r="G14" s="137"/>
      <c r="H14" s="137"/>
      <c r="I14" s="137"/>
      <c r="J14" s="137"/>
      <c r="K14" s="137"/>
    </row>
    <row r="15" spans="1:16" ht="19.5" customHeight="1" x14ac:dyDescent="0.15">
      <c r="A15" s="138"/>
      <c r="B15" s="136"/>
      <c r="C15" s="136"/>
      <c r="D15" s="137"/>
      <c r="E15" s="137"/>
      <c r="F15" s="137"/>
      <c r="G15" s="137"/>
      <c r="H15" s="137"/>
      <c r="I15" s="137"/>
      <c r="J15" s="137"/>
      <c r="K15" s="137"/>
    </row>
    <row r="16" spans="1:16" ht="19.5" customHeight="1" x14ac:dyDescent="0.15">
      <c r="A16" s="138"/>
      <c r="B16" s="136"/>
      <c r="C16" s="136"/>
      <c r="D16" s="137"/>
      <c r="E16" s="137"/>
      <c r="F16" s="137"/>
      <c r="G16" s="137"/>
      <c r="H16" s="137"/>
      <c r="I16" s="137"/>
      <c r="J16" s="137"/>
      <c r="K16" s="137"/>
    </row>
    <row r="17" spans="1:16" ht="19.5" customHeight="1" x14ac:dyDescent="0.15">
      <c r="A17" s="138"/>
      <c r="B17" s="139"/>
      <c r="C17" s="139"/>
      <c r="D17" s="137"/>
      <c r="E17" s="137"/>
      <c r="F17" s="137"/>
      <c r="G17" s="137"/>
      <c r="H17" s="137"/>
      <c r="I17" s="137"/>
      <c r="J17" s="137"/>
      <c r="K17" s="137"/>
    </row>
    <row r="18" spans="1:16" ht="19.5" customHeight="1" x14ac:dyDescent="0.15">
      <c r="A18" s="140"/>
      <c r="B18" s="139"/>
      <c r="C18" s="139"/>
      <c r="D18" s="137"/>
      <c r="E18" s="137"/>
      <c r="F18" s="137"/>
      <c r="G18" s="137"/>
      <c r="H18" s="137"/>
      <c r="I18" s="137"/>
      <c r="J18" s="137"/>
      <c r="K18" s="137"/>
    </row>
    <row r="19" spans="1:16" ht="19.5" customHeight="1" x14ac:dyDescent="0.15">
      <c r="A19" s="140"/>
      <c r="B19" s="139"/>
      <c r="C19" s="139"/>
      <c r="D19" s="137"/>
      <c r="E19" s="137"/>
      <c r="F19" s="137"/>
      <c r="G19" s="137"/>
      <c r="H19" s="137"/>
      <c r="I19" s="137"/>
      <c r="J19" s="137"/>
      <c r="K19" s="137"/>
    </row>
    <row r="20" spans="1:16" ht="19.5" customHeight="1" x14ac:dyDescent="0.15">
      <c r="A20" s="140"/>
      <c r="B20" s="139"/>
      <c r="C20" s="139"/>
      <c r="D20" s="137"/>
      <c r="E20" s="137"/>
      <c r="F20" s="137"/>
      <c r="G20" s="137"/>
      <c r="H20" s="137"/>
      <c r="I20" s="137"/>
      <c r="J20" s="137"/>
      <c r="K20" s="137"/>
    </row>
    <row r="21" spans="1:16" ht="19.5" customHeight="1" x14ac:dyDescent="0.15">
      <c r="A21" s="140"/>
      <c r="B21" s="141"/>
      <c r="C21" s="141"/>
      <c r="D21" s="137"/>
      <c r="E21" s="137"/>
      <c r="F21" s="137"/>
      <c r="G21" s="137"/>
      <c r="H21" s="137"/>
      <c r="I21" s="137"/>
      <c r="J21" s="137"/>
      <c r="K21" s="137"/>
    </row>
    <row r="22" spans="1:16" ht="19.5" customHeight="1" x14ac:dyDescent="0.15">
      <c r="A22" s="140"/>
      <c r="B22" s="141"/>
      <c r="C22" s="141"/>
      <c r="D22" s="137"/>
      <c r="E22" s="137"/>
      <c r="F22" s="137"/>
      <c r="G22" s="137"/>
      <c r="H22" s="137"/>
      <c r="I22" s="137"/>
      <c r="J22" s="137"/>
      <c r="K22" s="137"/>
    </row>
    <row r="23" spans="1:16" ht="19.5" customHeight="1" x14ac:dyDescent="0.15">
      <c r="A23" s="140"/>
      <c r="B23" s="141"/>
      <c r="C23" s="141"/>
      <c r="D23" s="137"/>
      <c r="E23" s="137"/>
      <c r="F23" s="137"/>
      <c r="G23" s="137"/>
      <c r="H23" s="137"/>
      <c r="I23" s="137"/>
      <c r="J23" s="137"/>
      <c r="K23" s="137"/>
    </row>
    <row r="24" spans="1:16" ht="19.5" customHeight="1" x14ac:dyDescent="0.1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6" ht="19.5" customHeight="1" x14ac:dyDescent="0.1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42"/>
      <c r="M25" s="143"/>
      <c r="N25" s="143"/>
      <c r="O25" s="143"/>
      <c r="P25" s="144"/>
    </row>
    <row r="26" spans="1:16" ht="19.5" customHeight="1" x14ac:dyDescent="0.15">
      <c r="A26" s="140"/>
      <c r="B26" s="141"/>
      <c r="C26" s="141"/>
      <c r="D26" s="137"/>
      <c r="E26" s="137"/>
      <c r="F26" s="137"/>
      <c r="G26" s="137"/>
      <c r="H26" s="137"/>
      <c r="I26" s="137"/>
      <c r="J26" s="137"/>
      <c r="K26" s="137"/>
    </row>
    <row r="27" spans="1:16" ht="19.5" customHeight="1" x14ac:dyDescent="0.15">
      <c r="A27" s="140"/>
      <c r="B27" s="141"/>
      <c r="C27" s="141"/>
      <c r="D27" s="137"/>
      <c r="E27" s="137"/>
      <c r="F27" s="137"/>
      <c r="G27" s="137"/>
      <c r="H27" s="137"/>
      <c r="I27" s="137"/>
      <c r="J27" s="137"/>
      <c r="K27" s="137"/>
    </row>
    <row r="28" spans="1:16" ht="19.5" customHeight="1" x14ac:dyDescent="0.15">
      <c r="A28" s="140"/>
      <c r="B28" s="141"/>
      <c r="C28" s="141"/>
      <c r="D28" s="137"/>
      <c r="E28" s="137"/>
      <c r="F28" s="137"/>
      <c r="G28" s="137"/>
      <c r="H28" s="137"/>
      <c r="I28" s="137"/>
      <c r="J28" s="137"/>
      <c r="K28" s="137"/>
    </row>
    <row r="29" spans="1:16" ht="19.5" customHeight="1" x14ac:dyDescent="0.15">
      <c r="A29" s="140"/>
      <c r="B29" s="141"/>
      <c r="C29" s="141"/>
      <c r="D29" s="137"/>
      <c r="E29" s="137"/>
      <c r="F29" s="137"/>
      <c r="G29" s="137"/>
      <c r="H29" s="137"/>
      <c r="I29" s="137"/>
      <c r="J29" s="137"/>
      <c r="K29" s="137"/>
    </row>
    <row r="30" spans="1:16" ht="19.5" customHeight="1" x14ac:dyDescent="0.15">
      <c r="A30" s="140"/>
      <c r="B30" s="141"/>
      <c r="C30" s="141"/>
      <c r="D30" s="137"/>
      <c r="E30" s="137"/>
      <c r="F30" s="137"/>
      <c r="G30" s="137"/>
      <c r="H30" s="137"/>
      <c r="I30" s="137"/>
      <c r="J30" s="137"/>
      <c r="K30" s="137"/>
    </row>
    <row r="31" spans="1:16" ht="19.5" customHeight="1" x14ac:dyDescent="0.15">
      <c r="A31" s="140"/>
      <c r="B31" s="141"/>
      <c r="C31" s="141"/>
      <c r="D31" s="137"/>
      <c r="E31" s="137"/>
      <c r="F31" s="137"/>
      <c r="G31" s="137"/>
      <c r="H31" s="137"/>
      <c r="I31" s="137"/>
      <c r="J31" s="137"/>
      <c r="K31" s="137"/>
    </row>
    <row r="32" spans="1:16" ht="19.5" customHeight="1" x14ac:dyDescent="0.15">
      <c r="A32" s="140"/>
      <c r="B32" s="141"/>
      <c r="C32" s="141"/>
      <c r="D32" s="137"/>
      <c r="E32" s="137"/>
      <c r="F32" s="137"/>
      <c r="G32" s="137"/>
      <c r="H32" s="137"/>
      <c r="I32" s="137"/>
      <c r="J32" s="137"/>
      <c r="K32" s="137"/>
    </row>
    <row r="33" spans="1:11" ht="19.5" customHeight="1" x14ac:dyDescent="0.15">
      <c r="A33" s="140"/>
      <c r="B33" s="141"/>
      <c r="C33" s="141"/>
      <c r="D33" s="137"/>
      <c r="E33" s="137"/>
      <c r="F33" s="137"/>
      <c r="G33" s="137"/>
      <c r="H33" s="137"/>
      <c r="I33" s="137"/>
      <c r="J33" s="137"/>
      <c r="K33" s="137"/>
    </row>
    <row r="34" spans="1:11" ht="19.5" customHeight="1" x14ac:dyDescent="0.15">
      <c r="A34" s="140"/>
      <c r="B34" s="141"/>
      <c r="C34" s="141"/>
      <c r="D34" s="142"/>
      <c r="E34" s="142"/>
      <c r="F34" s="142"/>
      <c r="G34" s="142"/>
      <c r="H34" s="142"/>
      <c r="I34" s="142"/>
      <c r="J34" s="142"/>
      <c r="K34" s="142"/>
    </row>
    <row r="35" spans="1:11" ht="19.5" customHeight="1" x14ac:dyDescent="0.15">
      <c r="A35" s="131"/>
      <c r="B35" s="131"/>
      <c r="C35" s="131"/>
      <c r="D35" s="142"/>
      <c r="E35" s="142"/>
      <c r="F35" s="142"/>
      <c r="G35" s="142"/>
      <c r="H35" s="142"/>
      <c r="I35" s="142"/>
      <c r="J35" s="142"/>
      <c r="K35" s="142"/>
    </row>
    <row r="36" spans="1:11" ht="19.5" customHeight="1" x14ac:dyDescent="0.15">
      <c r="A36" s="140"/>
      <c r="B36" s="141"/>
      <c r="C36" s="141"/>
      <c r="D36" s="142"/>
      <c r="E36" s="142"/>
      <c r="F36" s="142"/>
      <c r="G36" s="142"/>
      <c r="H36" s="142"/>
      <c r="I36" s="145"/>
      <c r="J36" s="142"/>
      <c r="K36" s="145"/>
    </row>
    <row r="37" spans="1:11" ht="19.5" customHeight="1" x14ac:dyDescent="0.15">
      <c r="A37" s="140"/>
      <c r="B37" s="141"/>
      <c r="C37" s="141"/>
      <c r="D37" s="140"/>
      <c r="E37" s="140"/>
      <c r="F37" s="140"/>
      <c r="G37" s="140"/>
      <c r="H37" s="140"/>
      <c r="I37" s="140"/>
      <c r="J37" s="140"/>
      <c r="K37" s="140"/>
    </row>
    <row r="38" spans="1:11" ht="19.5" customHeight="1" x14ac:dyDescent="0.15">
      <c r="A38" s="140"/>
      <c r="B38" s="141"/>
      <c r="C38" s="141"/>
      <c r="D38" s="140"/>
      <c r="E38" s="140"/>
      <c r="F38" s="140"/>
      <c r="G38" s="140"/>
      <c r="H38" s="140"/>
      <c r="I38" s="140"/>
      <c r="J38" s="140"/>
      <c r="K38" s="140"/>
    </row>
    <row r="39" spans="1:11" ht="19.5" customHeight="1" x14ac:dyDescent="0.15">
      <c r="A39" s="140"/>
      <c r="B39" s="141"/>
      <c r="C39" s="141"/>
      <c r="D39" s="140"/>
      <c r="E39" s="140"/>
      <c r="F39" s="140"/>
      <c r="G39" s="140"/>
      <c r="H39" s="140"/>
      <c r="I39" s="140"/>
      <c r="J39" s="140"/>
      <c r="K39" s="140"/>
    </row>
    <row r="40" spans="1:11" ht="19.5" customHeight="1" x14ac:dyDescent="0.15">
      <c r="A40" s="140"/>
      <c r="B40" s="141"/>
      <c r="C40" s="141"/>
      <c r="D40" s="140"/>
      <c r="E40" s="140"/>
      <c r="F40" s="140"/>
      <c r="G40" s="140"/>
      <c r="H40" s="140"/>
      <c r="I40" s="140"/>
      <c r="J40" s="140"/>
      <c r="K40" s="140"/>
    </row>
    <row r="41" spans="1:11" ht="19.5" customHeight="1" x14ac:dyDescent="0.15">
      <c r="A41" s="140"/>
      <c r="B41" s="141"/>
      <c r="C41" s="141"/>
      <c r="D41" s="140"/>
      <c r="E41" s="140"/>
      <c r="F41" s="140"/>
      <c r="G41" s="140"/>
      <c r="H41" s="140"/>
      <c r="I41" s="140"/>
      <c r="J41" s="140"/>
      <c r="K41" s="140"/>
    </row>
    <row r="42" spans="1:11" ht="19.5" customHeight="1" x14ac:dyDescent="0.15">
      <c r="A42" s="140"/>
      <c r="B42" s="141"/>
      <c r="C42" s="141"/>
      <c r="D42" s="140"/>
      <c r="E42" s="140"/>
      <c r="F42" s="140"/>
      <c r="G42" s="140"/>
      <c r="H42" s="140"/>
      <c r="I42" s="140"/>
      <c r="J42" s="140"/>
      <c r="K42" s="140"/>
    </row>
    <row r="43" spans="1:11" ht="19.5" customHeight="1" x14ac:dyDescent="0.15">
      <c r="A43" s="140"/>
      <c r="B43" s="141"/>
      <c r="C43" s="141"/>
      <c r="D43" s="140"/>
      <c r="E43" s="140"/>
      <c r="F43" s="140"/>
      <c r="G43" s="140"/>
      <c r="H43" s="140"/>
      <c r="I43" s="140"/>
      <c r="J43" s="140"/>
      <c r="K43" s="140"/>
    </row>
    <row r="44" spans="1:11" ht="19.5" customHeight="1" x14ac:dyDescent="0.15">
      <c r="A44" s="140"/>
      <c r="B44" s="146"/>
      <c r="C44" s="146"/>
      <c r="D44" s="140"/>
      <c r="E44" s="140"/>
      <c r="F44" s="140"/>
      <c r="G44" s="140"/>
      <c r="H44" s="140"/>
      <c r="I44" s="140"/>
      <c r="J44" s="140"/>
      <c r="K44" s="140"/>
    </row>
    <row r="45" spans="1:11" ht="19.5" customHeight="1" x14ac:dyDescent="0.15">
      <c r="A45" s="140"/>
      <c r="B45" s="146"/>
      <c r="C45" s="146"/>
      <c r="D45" s="142"/>
      <c r="E45" s="142"/>
      <c r="F45" s="142"/>
      <c r="G45" s="142"/>
      <c r="H45" s="142"/>
      <c r="I45" s="145"/>
      <c r="J45" s="142"/>
      <c r="K45" s="145"/>
    </row>
    <row r="46" spans="1:11" ht="19.5" customHeight="1" x14ac:dyDescent="0.15">
      <c r="A46" s="147"/>
      <c r="B46" s="148"/>
      <c r="C46" s="148"/>
      <c r="D46" s="147"/>
      <c r="E46" s="147"/>
      <c r="F46" s="147"/>
      <c r="G46" s="147"/>
      <c r="H46" s="147"/>
      <c r="I46" s="147"/>
      <c r="J46" s="147"/>
      <c r="K46" s="147"/>
    </row>
    <row r="47" spans="1:11" ht="19.5" customHeight="1" x14ac:dyDescent="0.15">
      <c r="A47" s="147"/>
      <c r="B47" s="148"/>
      <c r="C47" s="148"/>
      <c r="D47" s="147"/>
      <c r="E47" s="147"/>
      <c r="F47" s="147"/>
      <c r="G47" s="147"/>
      <c r="H47" s="147"/>
      <c r="I47" s="147"/>
      <c r="J47" s="147"/>
      <c r="K47" s="147"/>
    </row>
    <row r="48" spans="1:11" ht="19.5" customHeight="1" x14ac:dyDescent="0.15">
      <c r="A48" s="147"/>
      <c r="B48" s="147"/>
      <c r="C48" s="147"/>
      <c r="D48" s="147"/>
      <c r="E48" s="147"/>
      <c r="F48" s="147"/>
      <c r="G48" s="147"/>
      <c r="H48" s="147"/>
      <c r="I48" s="147"/>
      <c r="J48" s="137"/>
      <c r="K48" s="137"/>
    </row>
    <row r="52" spans="4:15" ht="19.5" customHeight="1" x14ac:dyDescent="0.15">
      <c r="D52" s="120"/>
      <c r="E52" s="120"/>
      <c r="F52" s="120"/>
      <c r="G52" s="120"/>
      <c r="H52" s="120"/>
      <c r="I52" s="120"/>
      <c r="J52" s="120"/>
      <c r="K52" s="149"/>
    </row>
    <row r="54" spans="4:15" ht="10.5" customHeight="1" x14ac:dyDescent="0.15"/>
    <row r="60" spans="4:15" ht="10.5" customHeight="1" x14ac:dyDescent="0.15"/>
    <row r="61" spans="4:15" ht="19.5" customHeight="1" x14ac:dyDescent="0.15">
      <c r="O61" s="121" t="s">
        <v>10</v>
      </c>
    </row>
    <row r="66" spans="1:3" ht="10.5" customHeight="1" x14ac:dyDescent="0.15">
      <c r="A66" s="120"/>
    </row>
    <row r="67" spans="1:3" ht="19.5" customHeight="1" x14ac:dyDescent="0.15">
      <c r="B67" s="120"/>
      <c r="C67" s="120"/>
    </row>
    <row r="70" spans="1:3" ht="10.5" customHeight="1" x14ac:dyDescent="0.15"/>
    <row r="72" spans="1:3" ht="30.75" customHeight="1" x14ac:dyDescent="0.15"/>
    <row r="74" spans="1:3" ht="12.75" customHeight="1" x14ac:dyDescent="0.15"/>
  </sheetData>
  <sheetProtection selectLockedCells="1" selectUnlockedCells="1"/>
  <mergeCells count="1">
    <mergeCell ref="A1:O5"/>
  </mergeCells>
  <pageMargins left="0.78749999999999998" right="0.78749999999999998" top="0.45624999999999999" bottom="0.50416666666666665" header="0.19097222222222221" footer="0.2388888888888889"/>
  <pageSetup paperSize="9" firstPageNumber="0" orientation="landscape" horizontalDpi="300" verticalDpi="300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16</vt:i4>
      </vt:variant>
    </vt:vector>
  </HeadingPairs>
  <TitlesOfParts>
    <vt:vector size="19" baseType="lpstr">
      <vt:lpstr>ceník</vt:lpstr>
      <vt:lpstr>objednávkový formulář</vt:lpstr>
      <vt:lpstr>tabulka velikostí</vt:lpstr>
      <vt:lpstr>tabulka velikostí!__xlnm.Print_Area</vt:lpstr>
      <vt:lpstr>_1Excel_BuiltIn_Print_Area_1_1_1_1_1_1</vt:lpstr>
      <vt:lpstr>ceník!dop</vt:lpstr>
      <vt:lpstr>tabulka velikostí!Excel_BuiltIn_Print_Area</vt:lpstr>
      <vt:lpstr>Excel_BuiltIn_Print_Area_1_1</vt:lpstr>
      <vt:lpstr>Excel_BuiltIn_Print_Area_1_1_1</vt:lpstr>
      <vt:lpstr>Excel_BuiltIn_Print_Area_1_1_1_1</vt:lpstr>
      <vt:lpstr>Excel_BuiltIn_Print_Area_1_1_1_1_1</vt:lpstr>
      <vt:lpstr>ceník!Názvy_tisku</vt:lpstr>
      <vt:lpstr>objednávkový formulář!Názvy_tisku</vt:lpstr>
      <vt:lpstr>ceník!Oblast_tisku</vt:lpstr>
      <vt:lpstr>objednávkový formulář!Oblast_tisku</vt:lpstr>
      <vt:lpstr>tabulka velikostí!Oblast_tisku</vt:lpstr>
      <vt:lpstr>ra</vt:lpstr>
      <vt:lpstr>raba</vt:lpstr>
      <vt:lpstr>rezie</vt:lpstr>
    </vt:vector>
  </TitlesOfParts>
  <Company>viva 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Vacek</dc:creator>
  <cp:lastModifiedBy>viva8</cp:lastModifiedBy>
  <cp:lastPrinted>2021-04-07T11:05:32Z</cp:lastPrinted>
  <dcterms:created xsi:type="dcterms:W3CDTF">2005-09-05T07:00:36Z</dcterms:created>
  <dcterms:modified xsi:type="dcterms:W3CDTF">2021-04-07T11:05:50Z</dcterms:modified>
</cp:coreProperties>
</file>